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4815" activeTab="0"/>
  </bookViews>
  <sheets>
    <sheet name="Examples-Jewellery" sheetId="1" r:id="rId1"/>
  </sheets>
  <definedNames/>
  <calcPr fullCalcOnLoad="1"/>
</workbook>
</file>

<file path=xl/sharedStrings.xml><?xml version="1.0" encoding="utf-8"?>
<sst xmlns="http://schemas.openxmlformats.org/spreadsheetml/2006/main" count="281" uniqueCount="97">
  <si>
    <t>Taxable Value Rs.</t>
  </si>
  <si>
    <t>Rate of duty</t>
  </si>
  <si>
    <t>Duty Rs.</t>
  </si>
  <si>
    <t>Cess Rs.</t>
  </si>
  <si>
    <t>Effective Duty %</t>
  </si>
  <si>
    <t>Budget</t>
  </si>
  <si>
    <t>AFTER-12</t>
  </si>
  <si>
    <t>Rs. Crs.</t>
  </si>
  <si>
    <t>Turnover on RSP in the year 2012</t>
  </si>
  <si>
    <t>Less: Abatement @ 70%</t>
  </si>
  <si>
    <t>year to be considered for SSI eligibility for year 2012</t>
  </si>
  <si>
    <t>Aggregate value of clearances during the preceding financial</t>
  </si>
  <si>
    <t>BEFORE-12</t>
  </si>
  <si>
    <t>Total Duty Rs.</t>
  </si>
  <si>
    <t xml:space="preserve">Taxable Value </t>
  </si>
  <si>
    <t xml:space="preserve">Abatement </t>
  </si>
  <si>
    <t>Cess</t>
  </si>
  <si>
    <t>Retail S Price Rs.</t>
  </si>
  <si>
    <t>Table-1:</t>
  </si>
  <si>
    <t>Table-2:</t>
  </si>
  <si>
    <t>Effective aggregate value of clearances during the preceding financial based on Retail Sale Price before abatement @ 70%</t>
  </si>
  <si>
    <t>Table-3:</t>
  </si>
  <si>
    <t xml:space="preserve"> </t>
  </si>
  <si>
    <t>a) Turnover of Third Party  Branded Jewellery</t>
  </si>
  <si>
    <t>b) Turnover of Own  Branded Jewellery</t>
  </si>
  <si>
    <t>b) Turnover of Unbranded Jewellery</t>
  </si>
  <si>
    <t>Type</t>
  </si>
  <si>
    <t>Branded</t>
  </si>
  <si>
    <t>`</t>
  </si>
  <si>
    <t xml:space="preserve">Turnover on Invoice Value </t>
  </si>
  <si>
    <t>Gross Upto 16-03-2012</t>
  </si>
  <si>
    <t>Net Dutiable  Turnover upto 16-03-2012</t>
  </si>
  <si>
    <t>Less: Abatement 70%</t>
  </si>
  <si>
    <t>Net  upto 16-03-2012</t>
  </si>
  <si>
    <t>Amount of Duty in Rs.@1%</t>
  </si>
  <si>
    <t xml:space="preserve">Rs. Lakhs </t>
  </si>
  <si>
    <t xml:space="preserve">Total Turnover on Invoice Value </t>
  </si>
  <si>
    <t>Less:  Exempt</t>
  </si>
  <si>
    <t xml:space="preserve">Less: Exempt/Abatement 70% </t>
  </si>
  <si>
    <t>From 01-04-11 to 16-03-2012</t>
  </si>
  <si>
    <t>From 01-04-11 to 31-03-2012</t>
  </si>
  <si>
    <t>(1)</t>
  </si>
  <si>
    <t>(2)</t>
  </si>
  <si>
    <t>Turnover on Invoice Value upto 17-03-12  to 31-03-12</t>
  </si>
  <si>
    <t>(1+2)</t>
  </si>
  <si>
    <t>(3)</t>
  </si>
  <si>
    <t>Gross from 17-03-12 to 31-03-12</t>
  </si>
  <si>
    <t>Net  from 17-03-12 to 31-03-12</t>
  </si>
  <si>
    <t>Effective Rate of duty in %</t>
  </si>
  <si>
    <t>Net Dutiable  Turnover from 17-03-12 to 31-03-12</t>
  </si>
  <si>
    <r>
      <t xml:space="preserve">Effective aggregate value of clearances &amp; duty payable  during 2011-12  based on Invoice Value of    </t>
    </r>
    <r>
      <rPr>
        <b/>
        <sz val="12"/>
        <color indexed="17"/>
        <rFont val="Calibri"/>
        <family val="2"/>
      </rPr>
      <t xml:space="preserve">SSI JEWELLER </t>
    </r>
  </si>
  <si>
    <t>Less:  Exempt/Abatement 70%</t>
  </si>
  <si>
    <t>Net Dutiable  Turnover upto 31-03-2011</t>
  </si>
  <si>
    <t>From 01-03-11 to 31-03-2011</t>
  </si>
  <si>
    <t>Net  from 01-03-11 to 31-03-11</t>
  </si>
  <si>
    <t>The above period has been distributed because Notification 01/2011 which levied 1% duty on branded jewellery came into effect from 01-03-11</t>
  </si>
  <si>
    <t>(A)</t>
  </si>
  <si>
    <t>(B)</t>
  </si>
  <si>
    <t>Net  from 01-04-10 to 31-03-11</t>
  </si>
  <si>
    <t>From 01-04-10 to 31-03-2011</t>
  </si>
  <si>
    <t>(C)</t>
  </si>
  <si>
    <t>Total for the financial year 01-04-10  To  31-03-2011</t>
  </si>
  <si>
    <t xml:space="preserve">The above Jeweller will be NON- SSI for the Financial Year  01-04-11 To 31-03-12 </t>
  </si>
  <si>
    <t>Turnover on Invoice Value from 01-04-11 to 31-03-11</t>
  </si>
  <si>
    <t>Turnover on Invoice Value upto 01-04-11 TO  31-03-12</t>
  </si>
  <si>
    <t xml:space="preserve">From 01-04-11 to 31-03-12 </t>
  </si>
  <si>
    <t>Net  from 01-04-11 to 31-03-12</t>
  </si>
  <si>
    <t>Net Dutiable  Turnover from 01-04-11  to 31-03-12</t>
  </si>
  <si>
    <r>
      <t>Excise duty payable d</t>
    </r>
    <r>
      <rPr>
        <sz val="12"/>
        <color indexed="10"/>
        <rFont val="Calibri"/>
        <family val="2"/>
      </rPr>
      <t>uring the Financial year ending</t>
    </r>
    <r>
      <rPr>
        <b/>
        <sz val="12"/>
        <color indexed="10"/>
        <rFont val="Calibri"/>
        <family val="2"/>
      </rPr>
      <t xml:space="preserve"> </t>
    </r>
    <r>
      <rPr>
        <b/>
        <sz val="14"/>
        <color indexed="10"/>
        <rFont val="Calibri"/>
        <family val="2"/>
      </rPr>
      <t>01-04-2011 To  31-03-2012</t>
    </r>
  </si>
  <si>
    <t>Duty @ 1 %</t>
  </si>
  <si>
    <t>Less: Exemption</t>
  </si>
  <si>
    <t>From 17-03-12 to 31-03-2012</t>
  </si>
  <si>
    <t xml:space="preserve">Less:  Excluded </t>
  </si>
  <si>
    <t>Less:  Excluded/Abatement 70%</t>
  </si>
  <si>
    <t>Effective Rate of Excise duty on Jewellery  after amendment by Budget-2012</t>
  </si>
  <si>
    <t>NON SSI</t>
  </si>
  <si>
    <t>From 01-03-10 to 28-02-2011</t>
  </si>
  <si>
    <t>Net from 01-03-10 to 28-02-2011</t>
  </si>
  <si>
    <t>Balance</t>
  </si>
  <si>
    <t xml:space="preserve">Duty @ 1 %         </t>
  </si>
  <si>
    <t xml:space="preserve">Duty @ 1 % </t>
  </si>
  <si>
    <t>Less: Exemption/Abatement</t>
  </si>
  <si>
    <t>Since the turnover of the jeweller for the financial year ended 31-03-11 is more than Rs. 4.00 Cr. (Rs. 870.00 Cr.) , SSI benefit is not available to him in respect sales of his own-branded jewellery</t>
  </si>
  <si>
    <t>S S I</t>
  </si>
  <si>
    <t>Total for the financial year 01-04-11  To  31-03-2012</t>
  </si>
  <si>
    <t>SSI Exemption (1)</t>
  </si>
  <si>
    <t>SSI Exemption (2)</t>
  </si>
  <si>
    <t>In case of sale under own brand the SSI limit will be calculated after 70% abatement. In this case, the assessee has already enjoyed SSI limit of Rs. 125 Lakhs upto 16-03-12, he will therefore, be eligible for the balance of Rs.25 Lakhs after abatement of 70% for the period 17-03-12 which, before abatement, comes to Rs. 83.33 Lakhs.</t>
  </si>
  <si>
    <t>Less: S S I Exemption</t>
  </si>
  <si>
    <t xml:space="preserve">SSI Exemption-Total </t>
  </si>
  <si>
    <t>All-Branded &amp; Unbranded</t>
  </si>
  <si>
    <r>
      <t xml:space="preserve">TURNOVER during the Financial year ending </t>
    </r>
    <r>
      <rPr>
        <b/>
        <sz val="14"/>
        <color indexed="10"/>
        <rFont val="Calibri"/>
        <family val="2"/>
      </rPr>
      <t>01-04-2010 To  31-03-2011</t>
    </r>
  </si>
  <si>
    <r>
      <t xml:space="preserve">Excise duty payable during the Financial year ending </t>
    </r>
    <r>
      <rPr>
        <b/>
        <sz val="14"/>
        <color indexed="10"/>
        <rFont val="Calibri"/>
        <family val="2"/>
      </rPr>
      <t>01-04-2011 To  31-03-2012</t>
    </r>
  </si>
  <si>
    <t>Rs. Lakhs</t>
  </si>
  <si>
    <r>
      <t xml:space="preserve">The above Jeweller will be  </t>
    </r>
    <r>
      <rPr>
        <b/>
        <sz val="14"/>
        <color indexed="17"/>
        <rFont val="Calibri"/>
        <family val="2"/>
      </rPr>
      <t>S S I</t>
    </r>
    <r>
      <rPr>
        <b/>
        <sz val="11"/>
        <color indexed="17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for the Financial Year  01-04-11 To 31-03-12 because his turnover for the financial year is Rs. 395 Lakhs i.e. less than Rs. 400 Lakhs</t>
    </r>
  </si>
  <si>
    <t>c) Turnover of Unbranded Jewellery</t>
  </si>
  <si>
    <t>Since the turnover of the jeweller for the financial year ended 31-03-11 is less than Rs. 4.00 Cr. (Rs. 3.95.00 Cr.) , SSI benefit is available to him in respect sales of his own-branded jewellery &amp; non branded  jewellery. Duty calculated above shall be increased by 3% for education cess.</t>
  </si>
</sst>
</file>

<file path=xl/styles.xml><?xml version="1.0" encoding="utf-8"?>
<styleSheet xmlns="http://schemas.openxmlformats.org/spreadsheetml/2006/main">
  <numFmts count="20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7"/>
      <name val="Calibri"/>
      <family val="2"/>
    </font>
    <font>
      <b/>
      <sz val="12"/>
      <color indexed="17"/>
      <name val="Calibri"/>
      <family val="2"/>
    </font>
    <font>
      <b/>
      <sz val="14"/>
      <color indexed="17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B050"/>
      <name val="Calibri"/>
      <family val="2"/>
    </font>
    <font>
      <b/>
      <sz val="12"/>
      <color rgb="FF000000"/>
      <name val="Calibri"/>
      <family val="2"/>
    </font>
    <font>
      <b/>
      <sz val="14"/>
      <color rgb="FF00B050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8" fillId="0" borderId="16" xfId="0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9" fontId="0" fillId="0" borderId="0" xfId="0" applyNumberFormat="1" applyBorder="1" applyAlignment="1">
      <alignment/>
    </xf>
    <xf numFmtId="9" fontId="0" fillId="0" borderId="13" xfId="0" applyNumberFormat="1" applyBorder="1" applyAlignment="1">
      <alignment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0" xfId="0" applyBorder="1" applyAlignment="1">
      <alignment/>
    </xf>
    <xf numFmtId="2" fontId="45" fillId="0" borderId="24" xfId="0" applyNumberFormat="1" applyFont="1" applyBorder="1" applyAlignment="1">
      <alignment/>
    </xf>
    <xf numFmtId="2" fontId="45" fillId="0" borderId="0" xfId="0" applyNumberFormat="1" applyFont="1" applyBorder="1" applyAlignment="1">
      <alignment/>
    </xf>
    <xf numFmtId="0" fontId="45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25" xfId="0" applyBorder="1" applyAlignment="1">
      <alignment/>
    </xf>
    <xf numFmtId="2" fontId="0" fillId="0" borderId="21" xfId="0" applyNumberFormat="1" applyBorder="1" applyAlignment="1">
      <alignment/>
    </xf>
    <xf numFmtId="0" fontId="45" fillId="0" borderId="16" xfId="0" applyFont="1" applyBorder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2" fontId="45" fillId="0" borderId="26" xfId="0" applyNumberFormat="1" applyFont="1" applyBorder="1" applyAlignment="1">
      <alignment/>
    </xf>
    <xf numFmtId="0" fontId="50" fillId="0" borderId="0" xfId="0" applyFont="1" applyBorder="1" applyAlignment="1">
      <alignment wrapText="1"/>
    </xf>
    <xf numFmtId="0" fontId="0" fillId="0" borderId="15" xfId="0" applyBorder="1" applyAlignment="1" quotePrefix="1">
      <alignment/>
    </xf>
    <xf numFmtId="0" fontId="45" fillId="0" borderId="15" xfId="0" applyFont="1" applyBorder="1" applyAlignment="1" quotePrefix="1">
      <alignment horizontal="center"/>
    </xf>
    <xf numFmtId="2" fontId="45" fillId="0" borderId="24" xfId="0" applyNumberFormat="1" applyFont="1" applyFill="1" applyBorder="1" applyAlignment="1">
      <alignment/>
    </xf>
    <xf numFmtId="0" fontId="45" fillId="0" borderId="17" xfId="0" applyFont="1" applyBorder="1" applyAlignment="1">
      <alignment/>
    </xf>
    <xf numFmtId="2" fontId="0" fillId="0" borderId="18" xfId="0" applyNumberFormat="1" applyBorder="1" applyAlignment="1">
      <alignment/>
    </xf>
    <xf numFmtId="2" fontId="45" fillId="0" borderId="0" xfId="0" applyNumberFormat="1" applyFont="1" applyFill="1" applyBorder="1" applyAlignment="1">
      <alignment/>
    </xf>
    <xf numFmtId="2" fontId="0" fillId="0" borderId="16" xfId="0" applyNumberFormat="1" applyBorder="1" applyAlignment="1">
      <alignment/>
    </xf>
    <xf numFmtId="2" fontId="45" fillId="0" borderId="16" xfId="0" applyNumberFormat="1" applyFont="1" applyBorder="1" applyAlignment="1">
      <alignment/>
    </xf>
    <xf numFmtId="0" fontId="45" fillId="0" borderId="0" xfId="0" applyFont="1" applyBorder="1" applyAlignment="1">
      <alignment horizontal="center"/>
    </xf>
    <xf numFmtId="0" fontId="45" fillId="0" borderId="0" xfId="0" applyFont="1" applyAlignment="1" quotePrefix="1">
      <alignment/>
    </xf>
    <xf numFmtId="0" fontId="51" fillId="0" borderId="0" xfId="0" applyFont="1" applyAlignment="1">
      <alignment/>
    </xf>
    <xf numFmtId="0" fontId="45" fillId="0" borderId="18" xfId="0" applyFont="1" applyBorder="1" applyAlignment="1">
      <alignment horizontal="center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5" fillId="0" borderId="18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8" xfId="0" applyFont="1" applyBorder="1" applyAlignment="1">
      <alignment horizontal="left" wrapText="1"/>
    </xf>
    <xf numFmtId="0" fontId="52" fillId="0" borderId="0" xfId="0" applyFont="1" applyBorder="1" applyAlignment="1">
      <alignment horizontal="left"/>
    </xf>
    <xf numFmtId="0" fontId="52" fillId="0" borderId="0" xfId="0" applyFont="1" applyBorder="1" applyAlignment="1">
      <alignment wrapText="1"/>
    </xf>
    <xf numFmtId="0" fontId="45" fillId="0" borderId="0" xfId="0" applyFont="1" applyBorder="1" applyAlignment="1">
      <alignment wrapText="1"/>
    </xf>
    <xf numFmtId="2" fontId="0" fillId="0" borderId="14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" fontId="45" fillId="0" borderId="18" xfId="0" applyNumberFormat="1" applyFont="1" applyBorder="1" applyAlignment="1">
      <alignment/>
    </xf>
    <xf numFmtId="2" fontId="0" fillId="0" borderId="0" xfId="0" applyNumberFormat="1" applyBorder="1" applyAlignment="1">
      <alignment vertical="top" wrapText="1"/>
    </xf>
    <xf numFmtId="0" fontId="49" fillId="0" borderId="0" xfId="0" applyFont="1" applyBorder="1" applyAlignment="1">
      <alignment/>
    </xf>
    <xf numFmtId="2" fontId="49" fillId="0" borderId="16" xfId="0" applyNumberFormat="1" applyFont="1" applyBorder="1" applyAlignment="1">
      <alignment/>
    </xf>
    <xf numFmtId="2" fontId="49" fillId="0" borderId="20" xfId="0" applyNumberFormat="1" applyFont="1" applyBorder="1" applyAlignment="1">
      <alignment/>
    </xf>
    <xf numFmtId="2" fontId="45" fillId="0" borderId="18" xfId="0" applyNumberFormat="1" applyFont="1" applyBorder="1" applyAlignment="1">
      <alignment horizontal="center"/>
    </xf>
    <xf numFmtId="0" fontId="45" fillId="0" borderId="10" xfId="0" applyFont="1" applyBorder="1" applyAlignment="1">
      <alignment/>
    </xf>
    <xf numFmtId="2" fontId="0" fillId="0" borderId="19" xfId="0" applyNumberFormat="1" applyBorder="1" applyAlignment="1">
      <alignment horizontal="left" vertical="top" wrapText="1"/>
    </xf>
    <xf numFmtId="2" fontId="0" fillId="0" borderId="20" xfId="0" applyNumberFormat="1" applyBorder="1" applyAlignment="1">
      <alignment horizontal="left" vertical="top" wrapText="1"/>
    </xf>
    <xf numFmtId="2" fontId="0" fillId="0" borderId="21" xfId="0" applyNumberFormat="1" applyBorder="1" applyAlignment="1">
      <alignment horizontal="left" vertical="top" wrapText="1"/>
    </xf>
    <xf numFmtId="0" fontId="51" fillId="0" borderId="27" xfId="0" applyFont="1" applyFill="1" applyBorder="1" applyAlignment="1">
      <alignment horizontal="center" wrapText="1"/>
    </xf>
    <xf numFmtId="0" fontId="51" fillId="0" borderId="28" xfId="0" applyFont="1" applyFill="1" applyBorder="1" applyAlignment="1">
      <alignment horizontal="center" wrapText="1"/>
    </xf>
    <xf numFmtId="2" fontId="0" fillId="0" borderId="19" xfId="0" applyNumberFormat="1" applyBorder="1" applyAlignment="1">
      <alignment horizontal="center" vertical="top" wrapText="1"/>
    </xf>
    <xf numFmtId="2" fontId="0" fillId="0" borderId="20" xfId="0" applyNumberFormat="1" applyBorder="1" applyAlignment="1">
      <alignment horizontal="center" vertical="top" wrapText="1"/>
    </xf>
    <xf numFmtId="2" fontId="0" fillId="0" borderId="21" xfId="0" applyNumberFormat="1" applyBorder="1" applyAlignment="1">
      <alignment horizontal="center" vertical="top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50" fillId="0" borderId="0" xfId="0" applyFont="1" applyBorder="1" applyAlignment="1">
      <alignment horizontal="left" wrapText="1"/>
    </xf>
    <xf numFmtId="2" fontId="45" fillId="0" borderId="19" xfId="0" applyNumberFormat="1" applyFont="1" applyBorder="1" applyAlignment="1">
      <alignment horizontal="right" vertical="center"/>
    </xf>
    <xf numFmtId="2" fontId="45" fillId="0" borderId="29" xfId="0" applyNumberFormat="1" applyFont="1" applyBorder="1" applyAlignment="1">
      <alignment horizontal="right" vertical="center"/>
    </xf>
    <xf numFmtId="0" fontId="53" fillId="0" borderId="27" xfId="0" applyFont="1" applyBorder="1" applyAlignment="1">
      <alignment horizontal="left" wrapText="1"/>
    </xf>
    <xf numFmtId="0" fontId="53" fillId="0" borderId="28" xfId="0" applyFont="1" applyBorder="1" applyAlignment="1">
      <alignment horizontal="left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45" fillId="0" borderId="0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45" fillId="0" borderId="15" xfId="0" applyFont="1" applyBorder="1" applyAlignment="1" quotePrefix="1">
      <alignment horizontal="center"/>
    </xf>
    <xf numFmtId="0" fontId="0" fillId="0" borderId="14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45" fillId="0" borderId="18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0" fillId="0" borderId="30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3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30" xfId="0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30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45" fillId="0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32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3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2" fontId="0" fillId="0" borderId="14" xfId="0" applyNumberFormat="1" applyBorder="1" applyAlignment="1">
      <alignment horizontal="center" vertical="top" wrapText="1"/>
    </xf>
    <xf numFmtId="2" fontId="0" fillId="0" borderId="16" xfId="0" applyNumberFormat="1" applyBorder="1" applyAlignment="1">
      <alignment horizontal="center" vertical="top" wrapText="1"/>
    </xf>
    <xf numFmtId="2" fontId="0" fillId="0" borderId="17" xfId="0" applyNumberFormat="1" applyBorder="1" applyAlignment="1">
      <alignment horizontal="center" vertical="top" wrapText="1"/>
    </xf>
    <xf numFmtId="0" fontId="53" fillId="0" borderId="27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53"/>
  <sheetViews>
    <sheetView tabSelected="1" zoomScalePageLayoutView="0" workbookViewId="0" topLeftCell="A1">
      <selection activeCell="J13" sqref="J13"/>
    </sheetView>
  </sheetViews>
  <sheetFormatPr defaultColWidth="9.140625" defaultRowHeight="15"/>
  <cols>
    <col min="1" max="1" width="5.8515625" style="0" customWidth="1"/>
    <col min="2" max="3" width="10.7109375" style="0" customWidth="1"/>
    <col min="4" max="4" width="8.140625" style="0" customWidth="1"/>
    <col min="5" max="5" width="9.140625" style="0" customWidth="1"/>
    <col min="8" max="8" width="13.7109375" style="0" customWidth="1"/>
    <col min="9" max="9" width="13.140625" style="0" customWidth="1"/>
    <col min="10" max="10" width="12.28125" style="0" customWidth="1"/>
    <col min="11" max="11" width="6.8515625" style="0" customWidth="1"/>
    <col min="12" max="12" width="9.421875" style="0" customWidth="1"/>
    <col min="13" max="13" width="8.7109375" style="0" customWidth="1"/>
    <col min="18" max="18" width="12.8515625" style="0" customWidth="1"/>
    <col min="19" max="19" width="14.8515625" style="0" customWidth="1"/>
    <col min="20" max="21" width="13.8515625" style="0" customWidth="1"/>
    <col min="22" max="22" width="11.00390625" style="0" customWidth="1"/>
  </cols>
  <sheetData>
    <row r="2" spans="2:13" ht="18.75">
      <c r="B2" s="48" t="s">
        <v>18</v>
      </c>
      <c r="C2" s="98" t="s">
        <v>74</v>
      </c>
      <c r="D2" s="98"/>
      <c r="E2" s="98"/>
      <c r="F2" s="98"/>
      <c r="G2" s="98"/>
      <c r="H2" s="98"/>
      <c r="I2" s="98"/>
      <c r="J2" s="98"/>
      <c r="K2" s="98"/>
      <c r="L2" s="98"/>
      <c r="M2" s="98"/>
    </row>
    <row r="3" ht="15.75" thickBot="1"/>
    <row r="4" spans="2:13" ht="15">
      <c r="B4" s="99" t="s">
        <v>5</v>
      </c>
      <c r="C4" s="99" t="s">
        <v>26</v>
      </c>
      <c r="D4" s="101" t="s">
        <v>17</v>
      </c>
      <c r="E4" s="103" t="s">
        <v>15</v>
      </c>
      <c r="F4" s="105" t="s">
        <v>14</v>
      </c>
      <c r="G4" s="103" t="s">
        <v>0</v>
      </c>
      <c r="H4" s="108" t="s">
        <v>1</v>
      </c>
      <c r="I4" s="108" t="s">
        <v>2</v>
      </c>
      <c r="J4" s="108" t="s">
        <v>16</v>
      </c>
      <c r="K4" s="113" t="s">
        <v>3</v>
      </c>
      <c r="L4" s="108" t="s">
        <v>13</v>
      </c>
      <c r="M4" s="115" t="s">
        <v>4</v>
      </c>
    </row>
    <row r="5" spans="2:13" ht="15.75" thickBot="1">
      <c r="B5" s="100"/>
      <c r="C5" s="100"/>
      <c r="D5" s="102"/>
      <c r="E5" s="104"/>
      <c r="F5" s="106"/>
      <c r="G5" s="107"/>
      <c r="H5" s="109"/>
      <c r="I5" s="109"/>
      <c r="J5" s="109"/>
      <c r="K5" s="114"/>
      <c r="L5" s="109"/>
      <c r="M5" s="116"/>
    </row>
    <row r="6" spans="2:13" ht="15">
      <c r="B6" s="6" t="s">
        <v>12</v>
      </c>
      <c r="C6" s="6" t="s">
        <v>27</v>
      </c>
      <c r="D6" s="2">
        <v>100000</v>
      </c>
      <c r="E6" s="19">
        <v>0</v>
      </c>
      <c r="F6" s="18">
        <f>100%-E6</f>
        <v>1</v>
      </c>
      <c r="G6" s="6">
        <f>ROUND(D6*F6,2)</f>
        <v>100000</v>
      </c>
      <c r="H6" s="18">
        <v>0.01</v>
      </c>
      <c r="I6" s="7">
        <f>ROUND(G6*H6,2)</f>
        <v>1000</v>
      </c>
      <c r="J6" s="19">
        <v>0.03</v>
      </c>
      <c r="K6" s="2">
        <f>ROUND(I6*J6,2)</f>
        <v>30</v>
      </c>
      <c r="L6" s="7">
        <f>I6+K6</f>
        <v>1030</v>
      </c>
      <c r="M6" s="69">
        <f>ROUND(L6/D6%,2)</f>
        <v>1.03</v>
      </c>
    </row>
    <row r="7" spans="2:13" ht="15">
      <c r="B7" s="6"/>
      <c r="C7" s="6"/>
      <c r="D7" s="2"/>
      <c r="E7" s="6"/>
      <c r="F7" s="2"/>
      <c r="G7" s="6"/>
      <c r="H7" s="2"/>
      <c r="I7" s="6"/>
      <c r="J7" s="6"/>
      <c r="K7" s="2"/>
      <c r="L7" s="6"/>
      <c r="M7" s="69"/>
    </row>
    <row r="8" spans="2:13" ht="15">
      <c r="B8" s="118" t="s">
        <v>6</v>
      </c>
      <c r="C8" s="117" t="s">
        <v>90</v>
      </c>
      <c r="D8" s="2">
        <v>1500000</v>
      </c>
      <c r="E8" s="19">
        <v>0.7</v>
      </c>
      <c r="F8" s="18">
        <f>100%-E8</f>
        <v>0.30000000000000004</v>
      </c>
      <c r="G8" s="6">
        <f>ROUND(D8*F8,2)</f>
        <v>450000</v>
      </c>
      <c r="H8" s="18">
        <v>0.01</v>
      </c>
      <c r="I8" s="7">
        <f>ROUND(G8*H8,2)</f>
        <v>4500</v>
      </c>
      <c r="J8" s="19">
        <v>0.03</v>
      </c>
      <c r="K8" s="2">
        <f>ROUND(I8*J8,2)</f>
        <v>135</v>
      </c>
      <c r="L8" s="7">
        <f>I8+K8</f>
        <v>4635</v>
      </c>
      <c r="M8" s="69">
        <f>ROUND(L8/D8%,2)</f>
        <v>0.31</v>
      </c>
    </row>
    <row r="9" spans="2:13" ht="15">
      <c r="B9" s="118"/>
      <c r="C9" s="117"/>
      <c r="D9" s="2"/>
      <c r="E9" s="19"/>
      <c r="F9" s="18"/>
      <c r="G9" s="6"/>
      <c r="H9" s="18"/>
      <c r="I9" s="7"/>
      <c r="J9" s="19"/>
      <c r="K9" s="2"/>
      <c r="L9" s="7"/>
      <c r="M9" s="3"/>
    </row>
    <row r="10" spans="2:13" ht="15.75" thickBot="1">
      <c r="B10" s="119"/>
      <c r="C10" s="107"/>
      <c r="D10" s="4"/>
      <c r="E10" s="29"/>
      <c r="F10" s="4"/>
      <c r="G10" s="29"/>
      <c r="H10" s="4"/>
      <c r="I10" s="29"/>
      <c r="J10" s="29"/>
      <c r="K10" s="4"/>
      <c r="L10" s="29"/>
      <c r="M10" s="5"/>
    </row>
    <row r="13" spans="2:23" ht="15.75" customHeight="1" thickBot="1">
      <c r="B13" s="48" t="s">
        <v>19</v>
      </c>
      <c r="C13" s="55" t="s">
        <v>91</v>
      </c>
      <c r="D13" s="37"/>
      <c r="E13" s="27"/>
      <c r="F13" s="56"/>
      <c r="G13" s="56"/>
      <c r="H13" s="56"/>
      <c r="I13" s="56"/>
      <c r="J13" s="56"/>
      <c r="K13" s="37"/>
      <c r="L13" s="48" t="s">
        <v>18</v>
      </c>
      <c r="M13" s="55" t="s">
        <v>92</v>
      </c>
      <c r="N13" s="37"/>
      <c r="O13" s="55"/>
      <c r="P13" s="56"/>
      <c r="Q13" s="56"/>
      <c r="R13" s="56"/>
      <c r="S13" s="56"/>
      <c r="T13" s="56"/>
      <c r="U13" s="56"/>
      <c r="V13" s="56"/>
      <c r="W13" s="37"/>
    </row>
    <row r="14" spans="2:23" ht="15.75" customHeight="1" thickBot="1">
      <c r="B14" s="47" t="s">
        <v>56</v>
      </c>
      <c r="C14" s="37"/>
      <c r="D14" s="37"/>
      <c r="E14" s="84" t="s">
        <v>75</v>
      </c>
      <c r="F14" s="85"/>
      <c r="G14" s="37"/>
      <c r="H14" s="37"/>
      <c r="I14" s="37"/>
      <c r="J14" s="37"/>
      <c r="K14" s="37"/>
      <c r="L14" s="47" t="s">
        <v>56</v>
      </c>
      <c r="M14" s="37"/>
      <c r="N14" s="37"/>
      <c r="O14" s="37"/>
      <c r="P14" s="37"/>
      <c r="Q14" s="37"/>
      <c r="R14" s="37"/>
      <c r="S14" s="123" t="s">
        <v>75</v>
      </c>
      <c r="T14" s="124"/>
      <c r="U14" s="37"/>
      <c r="V14" s="37"/>
      <c r="W14" s="37"/>
    </row>
    <row r="15" spans="8:23" ht="15">
      <c r="H15" s="53"/>
      <c r="I15" s="53" t="s">
        <v>35</v>
      </c>
      <c r="J15" s="53"/>
      <c r="K15" s="53"/>
      <c r="R15" s="53" t="s">
        <v>35</v>
      </c>
      <c r="S15" s="53"/>
      <c r="T15" s="53"/>
      <c r="U15" s="53"/>
      <c r="V15" s="53"/>
      <c r="W15" s="53"/>
    </row>
    <row r="16" spans="2:23" ht="15" customHeight="1">
      <c r="B16" s="32" t="s">
        <v>29</v>
      </c>
      <c r="C16" s="9"/>
      <c r="D16" s="9"/>
      <c r="E16" s="9"/>
      <c r="F16" s="38"/>
      <c r="G16" s="39"/>
      <c r="H16" s="86" t="s">
        <v>76</v>
      </c>
      <c r="I16" s="75" t="s">
        <v>72</v>
      </c>
      <c r="J16" s="86" t="s">
        <v>77</v>
      </c>
      <c r="K16" s="50"/>
      <c r="L16" s="32" t="s">
        <v>29</v>
      </c>
      <c r="M16" s="9"/>
      <c r="N16" s="9"/>
      <c r="O16" s="9"/>
      <c r="P16" s="38"/>
      <c r="Q16" s="39" t="s">
        <v>41</v>
      </c>
      <c r="R16" s="86" t="s">
        <v>39</v>
      </c>
      <c r="S16" s="75" t="s">
        <v>70</v>
      </c>
      <c r="T16" s="70" t="s">
        <v>88</v>
      </c>
      <c r="U16" s="70" t="s">
        <v>78</v>
      </c>
      <c r="V16" s="120" t="s">
        <v>79</v>
      </c>
      <c r="W16" s="50"/>
    </row>
    <row r="17" spans="2:23" ht="15">
      <c r="B17" s="31"/>
      <c r="C17" s="2"/>
      <c r="D17" s="2"/>
      <c r="E17" s="2"/>
      <c r="F17" s="2"/>
      <c r="G17" s="2"/>
      <c r="H17" s="87"/>
      <c r="I17" s="76"/>
      <c r="J17" s="87"/>
      <c r="K17" s="50"/>
      <c r="L17" s="31"/>
      <c r="M17" s="2"/>
      <c r="N17" s="2"/>
      <c r="O17" s="2"/>
      <c r="P17" s="2"/>
      <c r="Q17" s="2"/>
      <c r="R17" s="87"/>
      <c r="S17" s="76"/>
      <c r="T17" s="71"/>
      <c r="U17" s="71"/>
      <c r="V17" s="121"/>
      <c r="W17" s="50"/>
    </row>
    <row r="18" spans="2:23" ht="15">
      <c r="B18" s="31"/>
      <c r="C18" s="2"/>
      <c r="D18" s="2"/>
      <c r="E18" s="2"/>
      <c r="F18" s="2"/>
      <c r="G18" s="2"/>
      <c r="H18" s="88"/>
      <c r="I18" s="77"/>
      <c r="J18" s="88"/>
      <c r="K18" s="50"/>
      <c r="L18" s="31"/>
      <c r="M18" s="2"/>
      <c r="N18" s="2"/>
      <c r="O18" s="2"/>
      <c r="P18" s="2"/>
      <c r="Q18" s="2"/>
      <c r="R18" s="88"/>
      <c r="S18" s="77"/>
      <c r="T18" s="72"/>
      <c r="U18" s="72"/>
      <c r="V18" s="122"/>
      <c r="W18" s="50"/>
    </row>
    <row r="19" spans="2:23" ht="15">
      <c r="B19" s="10" t="s">
        <v>23</v>
      </c>
      <c r="C19" s="2"/>
      <c r="D19" s="2"/>
      <c r="E19" s="2"/>
      <c r="F19" s="2"/>
      <c r="G19" s="2"/>
      <c r="H19" s="16">
        <v>750</v>
      </c>
      <c r="I19" s="16">
        <f>H19</f>
        <v>750</v>
      </c>
      <c r="J19" s="1">
        <f>H19-I19</f>
        <v>0</v>
      </c>
      <c r="K19" s="44"/>
      <c r="L19" s="10" t="s">
        <v>23</v>
      </c>
      <c r="M19" s="2"/>
      <c r="N19" s="2"/>
      <c r="O19" s="2"/>
      <c r="P19" s="2"/>
      <c r="Q19" s="2"/>
      <c r="R19" s="16">
        <v>500</v>
      </c>
      <c r="S19" s="44">
        <v>0</v>
      </c>
      <c r="T19" s="44">
        <v>0</v>
      </c>
      <c r="U19" s="44">
        <f>R19-S19-T19</f>
        <v>500</v>
      </c>
      <c r="V19" s="44">
        <f>ROUND(U19*1%,2)</f>
        <v>5</v>
      </c>
      <c r="W19" s="44"/>
    </row>
    <row r="20" spans="2:23" ht="15">
      <c r="B20" s="10" t="s">
        <v>24</v>
      </c>
      <c r="C20" s="2"/>
      <c r="D20" s="2"/>
      <c r="E20" s="2"/>
      <c r="F20" s="2"/>
      <c r="G20" s="2"/>
      <c r="H20" s="16">
        <v>500</v>
      </c>
      <c r="I20" s="16">
        <v>0</v>
      </c>
      <c r="J20" s="1">
        <f>H20-I20</f>
        <v>500</v>
      </c>
      <c r="K20" s="44"/>
      <c r="L20" s="10" t="s">
        <v>24</v>
      </c>
      <c r="M20" s="2"/>
      <c r="N20" s="2"/>
      <c r="O20" s="2"/>
      <c r="P20" s="2"/>
      <c r="Q20" s="2"/>
      <c r="R20" s="16">
        <v>300</v>
      </c>
      <c r="S20" s="44">
        <v>0</v>
      </c>
      <c r="T20" s="44">
        <v>0</v>
      </c>
      <c r="U20" s="44">
        <f>R20-S20-T20</f>
        <v>300</v>
      </c>
      <c r="V20" s="44">
        <f>ROUND(U20*1%,2)</f>
        <v>3</v>
      </c>
      <c r="W20" s="44"/>
    </row>
    <row r="21" spans="2:23" ht="15">
      <c r="B21" s="10" t="s">
        <v>95</v>
      </c>
      <c r="C21" s="2"/>
      <c r="D21" s="2"/>
      <c r="E21" s="2"/>
      <c r="F21" s="2"/>
      <c r="G21" s="2"/>
      <c r="H21" s="16">
        <v>300</v>
      </c>
      <c r="I21" s="16">
        <v>0</v>
      </c>
      <c r="J21" s="1">
        <f>H21-I21</f>
        <v>300</v>
      </c>
      <c r="K21" s="44"/>
      <c r="L21" s="10" t="s">
        <v>95</v>
      </c>
      <c r="M21" s="2"/>
      <c r="N21" s="2"/>
      <c r="O21" s="2"/>
      <c r="P21" s="2"/>
      <c r="Q21" s="2"/>
      <c r="R21" s="30">
        <v>200</v>
      </c>
      <c r="S21" s="44">
        <f>R21</f>
        <v>200</v>
      </c>
      <c r="T21" s="44">
        <f>R21-S21</f>
        <v>0</v>
      </c>
      <c r="U21" s="44">
        <f>R21-S21-T21</f>
        <v>0</v>
      </c>
      <c r="V21" s="44">
        <f>ROUND(U21*1%,2)</f>
        <v>0</v>
      </c>
      <c r="W21" s="44"/>
    </row>
    <row r="22" spans="2:23" ht="15.75" thickBot="1">
      <c r="B22" s="41" t="s">
        <v>52</v>
      </c>
      <c r="C22" s="13"/>
      <c r="D22" s="13"/>
      <c r="E22" s="13"/>
      <c r="F22" s="13"/>
      <c r="G22" s="13"/>
      <c r="H22" s="25">
        <f>SUM(H19:H21)</f>
        <v>1550</v>
      </c>
      <c r="I22" s="25">
        <f>SUM(I19:I21)</f>
        <v>750</v>
      </c>
      <c r="J22" s="36">
        <f>SUM(J19:J21)</f>
        <v>800</v>
      </c>
      <c r="K22" s="45"/>
      <c r="L22" s="41" t="s">
        <v>52</v>
      </c>
      <c r="M22" s="13"/>
      <c r="N22" s="13"/>
      <c r="O22" s="13"/>
      <c r="P22" s="13"/>
      <c r="Q22" s="23"/>
      <c r="R22" s="25">
        <f>SUM(R19:R21)</f>
        <v>1000</v>
      </c>
      <c r="S22" s="36">
        <f>SUM(S19:S21)</f>
        <v>200</v>
      </c>
      <c r="T22" s="36">
        <f>SUM(T19:T21)</f>
        <v>0</v>
      </c>
      <c r="U22" s="36">
        <f>SUM(U19:U21)</f>
        <v>800</v>
      </c>
      <c r="V22" s="36">
        <f>SUM(V19:V21)</f>
        <v>8</v>
      </c>
      <c r="W22" s="45"/>
    </row>
    <row r="23" spans="1:23" ht="15.75" thickTop="1">
      <c r="A23" s="2"/>
      <c r="B23" s="33"/>
      <c r="C23" s="2"/>
      <c r="D23" s="2"/>
      <c r="E23" s="2"/>
      <c r="F23" s="2"/>
      <c r="G23" s="2"/>
      <c r="H23" s="26"/>
      <c r="I23" s="26"/>
      <c r="J23" s="26"/>
      <c r="K23" s="26"/>
      <c r="L23" s="33"/>
      <c r="M23" s="2"/>
      <c r="N23" s="2"/>
      <c r="O23" s="2"/>
      <c r="P23" s="2"/>
      <c r="Q23" s="2"/>
      <c r="R23" s="26"/>
      <c r="S23" s="26"/>
      <c r="T23" s="26"/>
      <c r="U23" s="26"/>
      <c r="V23" s="26"/>
      <c r="W23" s="26"/>
    </row>
    <row r="24" spans="1:23" ht="15">
      <c r="A24" s="2"/>
      <c r="B24" s="47" t="s">
        <v>57</v>
      </c>
      <c r="C24" s="2"/>
      <c r="D24" s="2"/>
      <c r="E24" s="2"/>
      <c r="F24" s="2"/>
      <c r="G24" s="2"/>
      <c r="H24" s="26"/>
      <c r="I24" s="26"/>
      <c r="J24" s="26"/>
      <c r="K24" s="26"/>
      <c r="L24" s="47" t="s">
        <v>57</v>
      </c>
      <c r="M24" s="2"/>
      <c r="N24" s="2"/>
      <c r="O24" s="2"/>
      <c r="P24" s="2"/>
      <c r="Q24" s="2"/>
      <c r="R24" s="26"/>
      <c r="S24" s="26"/>
      <c r="T24" s="26" t="s">
        <v>28</v>
      </c>
      <c r="U24" s="26"/>
      <c r="V24" s="26"/>
      <c r="W24" s="26"/>
    </row>
    <row r="25" spans="1:21" ht="15">
      <c r="A25" s="2"/>
      <c r="B25" s="33"/>
      <c r="C25" s="2"/>
      <c r="D25" s="2"/>
      <c r="E25" s="2"/>
      <c r="F25" s="2"/>
      <c r="G25" s="2"/>
      <c r="H25" s="13"/>
      <c r="I25" s="49" t="s">
        <v>35</v>
      </c>
      <c r="L25" s="33"/>
      <c r="M25" s="2"/>
      <c r="N25" s="2"/>
      <c r="O25" s="2"/>
      <c r="P25" s="2"/>
      <c r="Q25" s="2"/>
      <c r="R25" s="13"/>
      <c r="S25" s="42"/>
      <c r="T25" s="21"/>
      <c r="U25" s="21"/>
    </row>
    <row r="26" spans="2:23" ht="15" customHeight="1">
      <c r="B26" s="32" t="s">
        <v>29</v>
      </c>
      <c r="C26" s="9"/>
      <c r="D26" s="9"/>
      <c r="E26" s="9"/>
      <c r="F26" s="9"/>
      <c r="G26" s="39" t="s">
        <v>42</v>
      </c>
      <c r="H26" s="86" t="s">
        <v>53</v>
      </c>
      <c r="I26" s="75" t="s">
        <v>72</v>
      </c>
      <c r="J26" s="94" t="s">
        <v>54</v>
      </c>
      <c r="K26" s="50"/>
      <c r="L26" s="32" t="s">
        <v>29</v>
      </c>
      <c r="M26" s="9"/>
      <c r="N26" s="9"/>
      <c r="O26" s="9"/>
      <c r="P26" s="9"/>
      <c r="Q26" s="39" t="s">
        <v>42</v>
      </c>
      <c r="R26" s="86" t="s">
        <v>71</v>
      </c>
      <c r="S26" s="75" t="s">
        <v>32</v>
      </c>
      <c r="T26" s="70" t="s">
        <v>88</v>
      </c>
      <c r="U26" s="70" t="s">
        <v>78</v>
      </c>
      <c r="V26" s="120" t="s">
        <v>80</v>
      </c>
      <c r="W26" s="50"/>
    </row>
    <row r="27" spans="2:23" ht="15">
      <c r="B27" s="31"/>
      <c r="C27" s="2"/>
      <c r="D27" s="2"/>
      <c r="E27" s="2"/>
      <c r="F27" s="2"/>
      <c r="G27" s="2"/>
      <c r="H27" s="87"/>
      <c r="I27" s="76"/>
      <c r="J27" s="95"/>
      <c r="K27" s="50"/>
      <c r="L27" s="31"/>
      <c r="M27" s="2"/>
      <c r="N27" s="2"/>
      <c r="O27" s="2"/>
      <c r="P27" s="2"/>
      <c r="Q27" s="2"/>
      <c r="R27" s="87"/>
      <c r="S27" s="76"/>
      <c r="T27" s="71"/>
      <c r="U27" s="71"/>
      <c r="V27" s="121"/>
      <c r="W27" s="50"/>
    </row>
    <row r="28" spans="2:23" ht="15">
      <c r="B28" s="31"/>
      <c r="C28" s="2"/>
      <c r="D28" s="2"/>
      <c r="E28" s="2"/>
      <c r="F28" s="2"/>
      <c r="G28" s="2"/>
      <c r="H28" s="88"/>
      <c r="I28" s="77"/>
      <c r="J28" s="96"/>
      <c r="K28" s="50"/>
      <c r="L28" s="31"/>
      <c r="M28" s="2"/>
      <c r="N28" s="2"/>
      <c r="O28" s="2"/>
      <c r="P28" s="2"/>
      <c r="Q28" s="2"/>
      <c r="R28" s="88"/>
      <c r="S28" s="77"/>
      <c r="T28" s="72"/>
      <c r="U28" s="72"/>
      <c r="V28" s="122"/>
      <c r="W28" s="50"/>
    </row>
    <row r="29" spans="2:23" ht="15">
      <c r="B29" s="10" t="s">
        <v>23</v>
      </c>
      <c r="C29" s="2"/>
      <c r="D29" s="2"/>
      <c r="E29" s="2"/>
      <c r="F29" s="2"/>
      <c r="G29" s="2"/>
      <c r="H29" s="16">
        <v>65</v>
      </c>
      <c r="I29" s="16">
        <f>H29</f>
        <v>65</v>
      </c>
      <c r="J29" s="1">
        <f>H29-I29</f>
        <v>0</v>
      </c>
      <c r="K29" s="44"/>
      <c r="L29" s="10" t="s">
        <v>23</v>
      </c>
      <c r="M29" s="2"/>
      <c r="N29" s="2"/>
      <c r="O29" s="2"/>
      <c r="P29" s="2"/>
      <c r="Q29" s="2"/>
      <c r="R29" s="16">
        <v>42</v>
      </c>
      <c r="S29" s="44">
        <f>ROUND(R29*70%,2)</f>
        <v>29.4</v>
      </c>
      <c r="T29" s="44">
        <v>0</v>
      </c>
      <c r="U29" s="44">
        <f>R29-S29-T29</f>
        <v>12.600000000000001</v>
      </c>
      <c r="V29" s="44">
        <f>ROUND(U29*1%,2)</f>
        <v>0.13</v>
      </c>
      <c r="W29" s="44"/>
    </row>
    <row r="30" spans="2:23" ht="15">
      <c r="B30" s="10" t="s">
        <v>24</v>
      </c>
      <c r="C30" s="2"/>
      <c r="D30" s="2"/>
      <c r="E30" s="2"/>
      <c r="F30" s="2"/>
      <c r="G30" s="2"/>
      <c r="H30" s="16">
        <v>45</v>
      </c>
      <c r="I30" s="16">
        <v>0</v>
      </c>
      <c r="J30" s="1">
        <f>H30-I30</f>
        <v>45</v>
      </c>
      <c r="K30" s="44"/>
      <c r="L30" s="10" t="s">
        <v>24</v>
      </c>
      <c r="M30" s="2"/>
      <c r="N30" s="2"/>
      <c r="O30" s="2"/>
      <c r="P30" s="2"/>
      <c r="Q30" s="2"/>
      <c r="R30" s="16">
        <f>ROUND(R20/12,2)</f>
        <v>25</v>
      </c>
      <c r="S30" s="44">
        <f>ROUND(R30*70%,2)</f>
        <v>17.5</v>
      </c>
      <c r="T30" s="44">
        <v>0</v>
      </c>
      <c r="U30" s="44">
        <f>R30-S30-T30</f>
        <v>7.5</v>
      </c>
      <c r="V30" s="44">
        <f>ROUND(U30*1%,2)</f>
        <v>0.08</v>
      </c>
      <c r="W30" s="44"/>
    </row>
    <row r="31" spans="2:23" ht="15">
      <c r="B31" s="10" t="s">
        <v>95</v>
      </c>
      <c r="C31" s="2"/>
      <c r="D31" s="2"/>
      <c r="E31" s="2"/>
      <c r="F31" s="2"/>
      <c r="G31" s="2"/>
      <c r="H31" s="16">
        <f>ROUND(H21/12,2)</f>
        <v>25</v>
      </c>
      <c r="I31" s="16">
        <v>0</v>
      </c>
      <c r="J31" s="1">
        <f>H31-I31</f>
        <v>25</v>
      </c>
      <c r="K31" s="44"/>
      <c r="L31" s="10" t="s">
        <v>95</v>
      </c>
      <c r="M31" s="2"/>
      <c r="N31" s="2"/>
      <c r="O31" s="2"/>
      <c r="P31" s="2"/>
      <c r="Q31" s="2"/>
      <c r="R31" s="16">
        <v>20</v>
      </c>
      <c r="S31" s="44">
        <f>ROUND(R31*70%,2)</f>
        <v>14</v>
      </c>
      <c r="T31" s="44">
        <v>0</v>
      </c>
      <c r="U31" s="44">
        <f>R31-S31-T31</f>
        <v>6</v>
      </c>
      <c r="V31" s="44">
        <f>ROUND(U31*1%,2)</f>
        <v>0.06</v>
      </c>
      <c r="W31" s="44"/>
    </row>
    <row r="32" spans="2:23" ht="15.75" thickBot="1">
      <c r="B32" s="41" t="s">
        <v>49</v>
      </c>
      <c r="C32" s="13"/>
      <c r="D32" s="13"/>
      <c r="E32" s="13"/>
      <c r="F32" s="13"/>
      <c r="G32" s="23"/>
      <c r="H32" s="25">
        <f>SUM(H29:H31)</f>
        <v>135</v>
      </c>
      <c r="I32" s="25">
        <f>SUM(I29:I31)</f>
        <v>65</v>
      </c>
      <c r="J32" s="36">
        <f>SUM(J29:J31)</f>
        <v>70</v>
      </c>
      <c r="K32" s="45"/>
      <c r="L32" s="41" t="s">
        <v>49</v>
      </c>
      <c r="M32" s="13"/>
      <c r="N32" s="13"/>
      <c r="O32" s="13"/>
      <c r="P32" s="13"/>
      <c r="Q32" s="23"/>
      <c r="R32" s="25">
        <f>SUM(R29:R31)</f>
        <v>87</v>
      </c>
      <c r="S32" s="36">
        <f>SUM(S29:S31)</f>
        <v>60.9</v>
      </c>
      <c r="T32" s="36">
        <f>SUM(T29:T31)</f>
        <v>0</v>
      </c>
      <c r="U32" s="36">
        <f>SUM(U29:U31)</f>
        <v>26.1</v>
      </c>
      <c r="V32" s="36">
        <f>SUM(V29:V31)</f>
        <v>0.27</v>
      </c>
      <c r="W32" s="45"/>
    </row>
    <row r="33" spans="2:23" ht="15.75" thickTop="1">
      <c r="B33" s="33"/>
      <c r="C33" s="2"/>
      <c r="D33" s="2"/>
      <c r="E33" s="2"/>
      <c r="F33" s="2"/>
      <c r="G33" s="2"/>
      <c r="H33" s="26"/>
      <c r="I33" s="26"/>
      <c r="J33" s="26"/>
      <c r="K33" s="26"/>
      <c r="L33" s="33"/>
      <c r="M33" s="2"/>
      <c r="N33" s="2"/>
      <c r="O33" s="2"/>
      <c r="P33" s="2"/>
      <c r="Q33" s="2"/>
      <c r="R33" s="26"/>
      <c r="S33" s="26"/>
      <c r="T33" s="26"/>
      <c r="U33" s="26"/>
      <c r="V33" s="26"/>
      <c r="W33" s="26"/>
    </row>
    <row r="34" spans="2:23" ht="15">
      <c r="B34" s="47" t="s">
        <v>60</v>
      </c>
      <c r="C34" s="33" t="s">
        <v>61</v>
      </c>
      <c r="D34" s="2"/>
      <c r="E34" s="2"/>
      <c r="F34" s="2"/>
      <c r="G34" s="2"/>
      <c r="H34" s="26"/>
      <c r="I34" s="26"/>
      <c r="J34" s="26"/>
      <c r="K34" s="26"/>
      <c r="L34" s="47" t="s">
        <v>60</v>
      </c>
      <c r="M34" s="33" t="s">
        <v>61</v>
      </c>
      <c r="N34" s="2"/>
      <c r="O34" s="2"/>
      <c r="P34" s="2"/>
      <c r="Q34" s="2"/>
      <c r="R34" s="26"/>
      <c r="S34" s="26"/>
      <c r="T34" s="26"/>
      <c r="U34" s="26"/>
      <c r="V34" s="26"/>
      <c r="W34" s="26"/>
    </row>
    <row r="35" spans="2:23" ht="15">
      <c r="B35" s="33"/>
      <c r="C35" s="2"/>
      <c r="D35" s="2"/>
      <c r="E35" s="2"/>
      <c r="F35" s="2"/>
      <c r="G35" s="2"/>
      <c r="H35" s="13"/>
      <c r="I35" s="49" t="s">
        <v>35</v>
      </c>
      <c r="K35" s="26"/>
      <c r="L35" s="33"/>
      <c r="M35" s="2"/>
      <c r="N35" s="2"/>
      <c r="O35" s="2"/>
      <c r="P35" s="2"/>
      <c r="Q35" s="2"/>
      <c r="R35" s="13"/>
      <c r="S35" s="42"/>
      <c r="T35" s="21"/>
      <c r="U35" s="21"/>
      <c r="W35" s="26"/>
    </row>
    <row r="36" spans="2:23" ht="15" customHeight="1">
      <c r="B36" s="32" t="s">
        <v>63</v>
      </c>
      <c r="C36" s="9"/>
      <c r="D36" s="9"/>
      <c r="E36" s="9"/>
      <c r="F36" s="9"/>
      <c r="G36" s="39" t="s">
        <v>45</v>
      </c>
      <c r="H36" s="86" t="s">
        <v>59</v>
      </c>
      <c r="I36" s="75" t="s">
        <v>72</v>
      </c>
      <c r="J36" s="90" t="s">
        <v>58</v>
      </c>
      <c r="K36" s="45"/>
      <c r="L36" s="32" t="s">
        <v>63</v>
      </c>
      <c r="M36" s="9"/>
      <c r="N36" s="9"/>
      <c r="O36" s="9"/>
      <c r="P36" s="9"/>
      <c r="Q36" s="39" t="s">
        <v>45</v>
      </c>
      <c r="R36" s="86" t="s">
        <v>40</v>
      </c>
      <c r="S36" s="75" t="s">
        <v>81</v>
      </c>
      <c r="T36" s="70" t="s">
        <v>88</v>
      </c>
      <c r="U36" s="70" t="s">
        <v>78</v>
      </c>
      <c r="V36" s="120" t="s">
        <v>69</v>
      </c>
      <c r="W36" s="45"/>
    </row>
    <row r="37" spans="2:23" ht="15">
      <c r="B37" s="31"/>
      <c r="C37" s="2"/>
      <c r="D37" s="2"/>
      <c r="E37" s="2"/>
      <c r="F37" s="2"/>
      <c r="G37" s="2"/>
      <c r="H37" s="87"/>
      <c r="I37" s="76"/>
      <c r="J37" s="91"/>
      <c r="K37" s="45"/>
      <c r="L37" s="31"/>
      <c r="M37" s="2"/>
      <c r="N37" s="2"/>
      <c r="O37" s="2"/>
      <c r="P37" s="2"/>
      <c r="Q37" s="2"/>
      <c r="R37" s="87"/>
      <c r="S37" s="76"/>
      <c r="T37" s="71"/>
      <c r="U37" s="71"/>
      <c r="V37" s="121"/>
      <c r="W37" s="45"/>
    </row>
    <row r="38" spans="2:23" ht="15">
      <c r="B38" s="31"/>
      <c r="C38" s="2"/>
      <c r="D38" s="2"/>
      <c r="E38" s="2"/>
      <c r="F38" s="2"/>
      <c r="G38" s="2"/>
      <c r="H38" s="88"/>
      <c r="I38" s="77"/>
      <c r="J38" s="92"/>
      <c r="K38" s="45"/>
      <c r="L38" s="31"/>
      <c r="M38" s="2"/>
      <c r="N38" s="2"/>
      <c r="O38" s="2"/>
      <c r="P38" s="2"/>
      <c r="Q38" s="2"/>
      <c r="R38" s="88"/>
      <c r="S38" s="77"/>
      <c r="T38" s="72"/>
      <c r="U38" s="72"/>
      <c r="V38" s="122"/>
      <c r="W38" s="45"/>
    </row>
    <row r="39" spans="2:23" ht="15">
      <c r="B39" s="10" t="s">
        <v>23</v>
      </c>
      <c r="C39" s="2"/>
      <c r="D39" s="2"/>
      <c r="E39" s="2"/>
      <c r="F39" s="2"/>
      <c r="G39" s="2"/>
      <c r="H39" s="16">
        <f>H19+H29</f>
        <v>815</v>
      </c>
      <c r="I39" s="16">
        <f>I19+I29</f>
        <v>815</v>
      </c>
      <c r="J39" s="16">
        <f>J19+J29</f>
        <v>0</v>
      </c>
      <c r="K39" s="45"/>
      <c r="L39" s="10" t="s">
        <v>23</v>
      </c>
      <c r="M39" s="2"/>
      <c r="N39" s="2"/>
      <c r="O39" s="2"/>
      <c r="P39" s="2"/>
      <c r="Q39" s="2"/>
      <c r="R39" s="16">
        <f aca="true" t="shared" si="0" ref="R39:V41">R19+R29</f>
        <v>542</v>
      </c>
      <c r="S39" s="16">
        <f t="shared" si="0"/>
        <v>29.4</v>
      </c>
      <c r="T39" s="16">
        <f t="shared" si="0"/>
        <v>0</v>
      </c>
      <c r="U39" s="16">
        <f t="shared" si="0"/>
        <v>512.6</v>
      </c>
      <c r="V39" s="16">
        <f t="shared" si="0"/>
        <v>5.13</v>
      </c>
      <c r="W39" s="45"/>
    </row>
    <row r="40" spans="2:23" ht="15">
      <c r="B40" s="10" t="s">
        <v>24</v>
      </c>
      <c r="C40" s="2"/>
      <c r="D40" s="2"/>
      <c r="E40" s="2"/>
      <c r="F40" s="2"/>
      <c r="G40" s="2"/>
      <c r="H40" s="16">
        <f aca="true" t="shared" si="1" ref="H40:J41">H20+H30</f>
        <v>545</v>
      </c>
      <c r="I40" s="16">
        <f t="shared" si="1"/>
        <v>0</v>
      </c>
      <c r="J40" s="16">
        <f t="shared" si="1"/>
        <v>545</v>
      </c>
      <c r="K40" s="45"/>
      <c r="L40" s="10" t="s">
        <v>24</v>
      </c>
      <c r="M40" s="2"/>
      <c r="N40" s="2"/>
      <c r="O40" s="2"/>
      <c r="P40" s="2"/>
      <c r="Q40" s="2"/>
      <c r="R40" s="16">
        <f t="shared" si="0"/>
        <v>325</v>
      </c>
      <c r="S40" s="16">
        <f t="shared" si="0"/>
        <v>17.5</v>
      </c>
      <c r="T40" s="16">
        <f t="shared" si="0"/>
        <v>0</v>
      </c>
      <c r="U40" s="16">
        <f t="shared" si="0"/>
        <v>307.5</v>
      </c>
      <c r="V40" s="16">
        <f t="shared" si="0"/>
        <v>3.08</v>
      </c>
      <c r="W40" s="45"/>
    </row>
    <row r="41" spans="2:23" ht="15">
      <c r="B41" s="10" t="s">
        <v>95</v>
      </c>
      <c r="C41" s="2"/>
      <c r="D41" s="2"/>
      <c r="E41" s="2"/>
      <c r="F41" s="2"/>
      <c r="G41" s="2"/>
      <c r="H41" s="16">
        <f t="shared" si="1"/>
        <v>325</v>
      </c>
      <c r="I41" s="16">
        <f t="shared" si="1"/>
        <v>0</v>
      </c>
      <c r="J41" s="16">
        <f t="shared" si="1"/>
        <v>325</v>
      </c>
      <c r="K41" s="45"/>
      <c r="L41" s="10" t="s">
        <v>95</v>
      </c>
      <c r="M41" s="2"/>
      <c r="N41" s="2"/>
      <c r="O41" s="2"/>
      <c r="P41" s="2"/>
      <c r="Q41" s="2"/>
      <c r="R41" s="16">
        <f t="shared" si="0"/>
        <v>220</v>
      </c>
      <c r="S41" s="16">
        <f t="shared" si="0"/>
        <v>214</v>
      </c>
      <c r="T41" s="16">
        <f t="shared" si="0"/>
        <v>0</v>
      </c>
      <c r="U41" s="16">
        <f t="shared" si="0"/>
        <v>6</v>
      </c>
      <c r="V41" s="16">
        <f t="shared" si="0"/>
        <v>0.06</v>
      </c>
      <c r="W41" s="45"/>
    </row>
    <row r="42" spans="2:23" ht="15.75" thickBot="1">
      <c r="B42" s="41" t="s">
        <v>49</v>
      </c>
      <c r="C42" s="13"/>
      <c r="D42" s="13"/>
      <c r="E42" s="13"/>
      <c r="F42" s="13"/>
      <c r="G42" s="23"/>
      <c r="H42" s="25">
        <f>SUM(H39:H41)</f>
        <v>1685</v>
      </c>
      <c r="I42" s="25">
        <f>SUM(I39:I41)</f>
        <v>815</v>
      </c>
      <c r="J42" s="36">
        <f>SUM(J39:J41)</f>
        <v>870</v>
      </c>
      <c r="K42" s="45"/>
      <c r="L42" s="41" t="s">
        <v>49</v>
      </c>
      <c r="M42" s="13"/>
      <c r="N42" s="13"/>
      <c r="O42" s="13"/>
      <c r="P42" s="13"/>
      <c r="Q42" s="23"/>
      <c r="R42" s="25">
        <f>SUM(R39:R41)</f>
        <v>1087</v>
      </c>
      <c r="S42" s="36">
        <f>SUM(S39:S41)</f>
        <v>260.9</v>
      </c>
      <c r="T42" s="36">
        <f>SUM(T39:T41)</f>
        <v>0</v>
      </c>
      <c r="U42" s="36">
        <f>SUM(U39:U41)</f>
        <v>826.1</v>
      </c>
      <c r="V42" s="36">
        <f>SUM(V39:V41)</f>
        <v>8.270000000000001</v>
      </c>
      <c r="W42" s="45"/>
    </row>
    <row r="43" spans="2:23" ht="15.75" thickTop="1">
      <c r="B43" s="33"/>
      <c r="C43" s="2"/>
      <c r="D43" s="2"/>
      <c r="E43" s="2"/>
      <c r="F43" s="2"/>
      <c r="G43" s="2"/>
      <c r="H43" s="26"/>
      <c r="I43" s="26"/>
      <c r="J43" s="26"/>
      <c r="K43" s="26"/>
      <c r="L43" s="33"/>
      <c r="M43" s="2"/>
      <c r="N43" s="2"/>
      <c r="O43" s="2"/>
      <c r="P43" s="2"/>
      <c r="Q43" s="2"/>
      <c r="R43" s="26"/>
      <c r="S43" s="26"/>
      <c r="T43" s="26"/>
      <c r="U43" s="26"/>
      <c r="V43" s="26"/>
      <c r="W43" s="26"/>
    </row>
    <row r="44" spans="1:23" ht="15" customHeight="1">
      <c r="A44" s="35">
        <v>1</v>
      </c>
      <c r="B44" s="61" t="s">
        <v>62</v>
      </c>
      <c r="C44" s="62"/>
      <c r="D44" s="62"/>
      <c r="E44" s="62"/>
      <c r="F44" s="62"/>
      <c r="G44" s="62"/>
      <c r="H44" s="43"/>
      <c r="I44" s="43"/>
      <c r="J44" s="43"/>
      <c r="K44" s="43"/>
      <c r="L44" s="89" t="s">
        <v>82</v>
      </c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26"/>
    </row>
    <row r="45" spans="1:23" ht="15" customHeight="1">
      <c r="A45" s="35">
        <v>2</v>
      </c>
      <c r="B45" s="110" t="s">
        <v>55</v>
      </c>
      <c r="C45" s="110"/>
      <c r="D45" s="110"/>
      <c r="E45" s="110"/>
      <c r="F45" s="110"/>
      <c r="G45" s="110"/>
      <c r="H45" s="110"/>
      <c r="I45" s="110"/>
      <c r="J45" s="110"/>
      <c r="K45" s="43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26"/>
    </row>
    <row r="46" spans="2:23" ht="15">
      <c r="B46" s="110"/>
      <c r="C46" s="110"/>
      <c r="D46" s="110"/>
      <c r="E46" s="110"/>
      <c r="F46" s="110"/>
      <c r="G46" s="110"/>
      <c r="H46" s="110"/>
      <c r="I46" s="110"/>
      <c r="J46" s="110"/>
      <c r="K46" s="43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26" t="s">
        <v>28</v>
      </c>
    </row>
    <row r="47" spans="2:23" ht="15">
      <c r="B47" s="54"/>
      <c r="C47" s="54"/>
      <c r="D47" s="54"/>
      <c r="E47" s="54"/>
      <c r="F47" s="54"/>
      <c r="G47" s="54"/>
      <c r="H47" s="54"/>
      <c r="I47" s="54"/>
      <c r="J47" s="54"/>
      <c r="K47" s="63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26"/>
    </row>
    <row r="48" spans="2:23" ht="15">
      <c r="B48" s="34"/>
      <c r="C48" s="34"/>
      <c r="D48" s="34"/>
      <c r="E48" s="34"/>
      <c r="F48" s="34"/>
      <c r="G48" s="34"/>
      <c r="H48" s="34"/>
      <c r="I48" s="34"/>
      <c r="J48" s="34"/>
      <c r="K48" s="26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26"/>
    </row>
    <row r="49" spans="2:22" ht="19.5" thickBot="1">
      <c r="B49" s="48" t="s">
        <v>21</v>
      </c>
      <c r="C49" s="55" t="s">
        <v>91</v>
      </c>
      <c r="D49" s="37"/>
      <c r="F49" s="56"/>
      <c r="G49" s="56"/>
      <c r="H49" s="56"/>
      <c r="I49" s="56"/>
      <c r="J49" s="56"/>
      <c r="K49" s="26"/>
      <c r="L49" s="48" t="s">
        <v>19</v>
      </c>
      <c r="M49" s="55" t="s">
        <v>68</v>
      </c>
      <c r="N49" s="37"/>
      <c r="O49" s="55"/>
      <c r="P49" s="56"/>
      <c r="Q49" s="56"/>
      <c r="R49" s="56"/>
      <c r="S49" s="56"/>
      <c r="T49" s="56"/>
      <c r="U49" s="56"/>
      <c r="V49" s="56"/>
    </row>
    <row r="50" spans="2:22" ht="19.5" thickBot="1">
      <c r="B50" s="47" t="s">
        <v>56</v>
      </c>
      <c r="C50" s="37"/>
      <c r="D50" s="37"/>
      <c r="E50" s="73" t="s">
        <v>83</v>
      </c>
      <c r="F50" s="74"/>
      <c r="G50" s="37"/>
      <c r="H50" s="37"/>
      <c r="I50" s="37"/>
      <c r="J50" s="37"/>
      <c r="K50" s="26"/>
      <c r="L50" s="47" t="s">
        <v>56</v>
      </c>
      <c r="M50" s="37"/>
      <c r="N50" s="37"/>
      <c r="O50" s="37"/>
      <c r="P50" s="37"/>
      <c r="Q50" s="73" t="s">
        <v>83</v>
      </c>
      <c r="R50" s="74"/>
      <c r="S50" s="37"/>
      <c r="T50" s="37"/>
      <c r="U50" s="37"/>
      <c r="V50" s="37"/>
    </row>
    <row r="51" spans="2:23" ht="15">
      <c r="B51" s="13"/>
      <c r="C51" s="13"/>
      <c r="D51" s="13"/>
      <c r="E51" s="13"/>
      <c r="F51" s="13"/>
      <c r="G51" s="13"/>
      <c r="H51" s="52"/>
      <c r="I51" s="49" t="s">
        <v>35</v>
      </c>
      <c r="J51" s="52"/>
      <c r="K51" s="53"/>
      <c r="R51" s="53" t="s">
        <v>35</v>
      </c>
      <c r="S51" s="53"/>
      <c r="T51" s="53"/>
      <c r="U51" s="53"/>
      <c r="V51" s="53"/>
      <c r="W51" s="2"/>
    </row>
    <row r="52" spans="1:23" ht="15" customHeight="1">
      <c r="A52" s="22"/>
      <c r="B52" s="33" t="s">
        <v>29</v>
      </c>
      <c r="C52" s="2"/>
      <c r="D52" s="2"/>
      <c r="E52" s="2"/>
      <c r="F52" s="2"/>
      <c r="G52" s="39" t="s">
        <v>41</v>
      </c>
      <c r="H52" s="86" t="s">
        <v>76</v>
      </c>
      <c r="I52" s="75" t="s">
        <v>72</v>
      </c>
      <c r="J52" s="86" t="s">
        <v>77</v>
      </c>
      <c r="K52" s="50"/>
      <c r="L52" s="32" t="s">
        <v>29</v>
      </c>
      <c r="M52" s="9"/>
      <c r="N52" s="9"/>
      <c r="O52" s="9"/>
      <c r="P52" s="38"/>
      <c r="Q52" s="39" t="s">
        <v>41</v>
      </c>
      <c r="R52" s="86" t="s">
        <v>39</v>
      </c>
      <c r="S52" s="75" t="s">
        <v>70</v>
      </c>
      <c r="T52" s="70" t="s">
        <v>88</v>
      </c>
      <c r="U52" s="70" t="s">
        <v>78</v>
      </c>
      <c r="V52" s="75" t="s">
        <v>79</v>
      </c>
      <c r="W52" s="2"/>
    </row>
    <row r="53" spans="2:23" ht="15">
      <c r="B53" s="31"/>
      <c r="C53" s="2"/>
      <c r="D53" s="2"/>
      <c r="E53" s="2"/>
      <c r="F53" s="2"/>
      <c r="G53" s="2"/>
      <c r="H53" s="87"/>
      <c r="I53" s="76"/>
      <c r="J53" s="87"/>
      <c r="K53" s="50"/>
      <c r="L53" s="31"/>
      <c r="M53" s="2"/>
      <c r="N53" s="2"/>
      <c r="O53" s="2"/>
      <c r="P53" s="2"/>
      <c r="Q53" s="2"/>
      <c r="R53" s="87"/>
      <c r="S53" s="76"/>
      <c r="T53" s="71"/>
      <c r="U53" s="71"/>
      <c r="V53" s="76"/>
      <c r="W53" s="2"/>
    </row>
    <row r="54" spans="2:23" ht="15">
      <c r="B54" s="31"/>
      <c r="C54" s="2"/>
      <c r="D54" s="2"/>
      <c r="E54" s="2"/>
      <c r="F54" s="2"/>
      <c r="G54" s="2"/>
      <c r="H54" s="88"/>
      <c r="I54" s="77"/>
      <c r="J54" s="88"/>
      <c r="K54" s="50"/>
      <c r="L54" s="31"/>
      <c r="M54" s="2"/>
      <c r="N54" s="2"/>
      <c r="O54" s="2"/>
      <c r="P54" s="2"/>
      <c r="Q54" s="2"/>
      <c r="R54" s="88"/>
      <c r="S54" s="77"/>
      <c r="T54" s="72"/>
      <c r="U54" s="72"/>
      <c r="V54" s="77"/>
      <c r="W54" s="2"/>
    </row>
    <row r="55" spans="2:23" ht="15">
      <c r="B55" s="10" t="s">
        <v>23</v>
      </c>
      <c r="C55" s="2"/>
      <c r="D55" s="2"/>
      <c r="E55" s="2"/>
      <c r="F55" s="2"/>
      <c r="G55" s="2"/>
      <c r="H55" s="16">
        <v>750</v>
      </c>
      <c r="I55" s="16">
        <f>H55</f>
        <v>750</v>
      </c>
      <c r="J55" s="1">
        <f>H55-I55</f>
        <v>0</v>
      </c>
      <c r="K55" s="44"/>
      <c r="L55" s="10" t="s">
        <v>23</v>
      </c>
      <c r="M55" s="2"/>
      <c r="N55" s="2"/>
      <c r="O55" s="2"/>
      <c r="P55" s="2"/>
      <c r="Q55" s="2"/>
      <c r="R55" s="16">
        <v>500</v>
      </c>
      <c r="S55" s="44">
        <v>0</v>
      </c>
      <c r="T55" s="44">
        <v>0</v>
      </c>
      <c r="U55" s="44">
        <f>R55-S55-T55</f>
        <v>500</v>
      </c>
      <c r="V55" s="16">
        <f>ROUND(U55*1%,2)</f>
        <v>5</v>
      </c>
      <c r="W55" s="2"/>
    </row>
    <row r="56" spans="2:23" ht="15">
      <c r="B56" s="10" t="s">
        <v>24</v>
      </c>
      <c r="C56" s="2"/>
      <c r="D56" s="2"/>
      <c r="E56" s="2"/>
      <c r="F56" s="2"/>
      <c r="G56" s="2"/>
      <c r="H56" s="16">
        <v>250</v>
      </c>
      <c r="I56" s="16">
        <v>0</v>
      </c>
      <c r="J56" s="1">
        <f>H56-I56</f>
        <v>250</v>
      </c>
      <c r="K56" s="44"/>
      <c r="L56" s="10" t="s">
        <v>24</v>
      </c>
      <c r="M56" s="2"/>
      <c r="N56" s="2"/>
      <c r="O56" s="2"/>
      <c r="P56" s="65" t="s">
        <v>85</v>
      </c>
      <c r="Q56" s="2"/>
      <c r="R56" s="67">
        <v>125</v>
      </c>
      <c r="S56" s="66">
        <v>0</v>
      </c>
      <c r="T56" s="66">
        <f>R56-S56</f>
        <v>125</v>
      </c>
      <c r="U56" s="66">
        <f>R56-S56-T56</f>
        <v>0</v>
      </c>
      <c r="V56" s="67">
        <f>ROUND(U56*1%,2)</f>
        <v>0</v>
      </c>
      <c r="W56" s="2"/>
    </row>
    <row r="57" spans="2:23" ht="15">
      <c r="B57" s="10" t="s">
        <v>95</v>
      </c>
      <c r="C57" s="2"/>
      <c r="D57" s="2"/>
      <c r="E57" s="2"/>
      <c r="F57" s="2"/>
      <c r="G57" s="2"/>
      <c r="H57" s="16">
        <v>65</v>
      </c>
      <c r="I57" s="16">
        <v>0</v>
      </c>
      <c r="J57" s="1">
        <f>H57-I57</f>
        <v>65</v>
      </c>
      <c r="K57" s="44"/>
      <c r="L57" s="10" t="s">
        <v>95</v>
      </c>
      <c r="M57" s="2"/>
      <c r="N57" s="2"/>
      <c r="O57" s="2"/>
      <c r="P57" s="2"/>
      <c r="Q57" s="2"/>
      <c r="R57" s="30">
        <v>200</v>
      </c>
      <c r="S57" s="44">
        <f>R57</f>
        <v>200</v>
      </c>
      <c r="T57" s="44">
        <f>R57-S57</f>
        <v>0</v>
      </c>
      <c r="U57" s="44">
        <f>R57-S57-T57</f>
        <v>0</v>
      </c>
      <c r="V57" s="16">
        <f>ROUND(U57*1%,2)</f>
        <v>0</v>
      </c>
      <c r="W57" s="2"/>
    </row>
    <row r="58" spans="2:23" ht="15.75" thickBot="1">
      <c r="B58" s="41" t="s">
        <v>31</v>
      </c>
      <c r="C58" s="13"/>
      <c r="D58" s="13"/>
      <c r="E58" s="13"/>
      <c r="F58" s="13"/>
      <c r="G58" s="23"/>
      <c r="H58" s="25">
        <f>SUM(H55:H57)</f>
        <v>1065</v>
      </c>
      <c r="I58" s="25">
        <f>SUM(I55:I57)</f>
        <v>750</v>
      </c>
      <c r="J58" s="25">
        <f>SUM(J55:J57)</f>
        <v>315</v>
      </c>
      <c r="K58" s="45"/>
      <c r="L58" s="41" t="s">
        <v>52</v>
      </c>
      <c r="M58" s="13"/>
      <c r="N58" s="13"/>
      <c r="O58" s="13"/>
      <c r="P58" s="13"/>
      <c r="Q58" s="23"/>
      <c r="R58" s="25">
        <f>SUM(R55:R57)</f>
        <v>825</v>
      </c>
      <c r="S58" s="36">
        <f>SUM(S55:S57)</f>
        <v>200</v>
      </c>
      <c r="T58" s="36">
        <f>SUM(T55:T57)</f>
        <v>125</v>
      </c>
      <c r="U58" s="36">
        <f>SUM(U55:U57)</f>
        <v>500</v>
      </c>
      <c r="V58" s="25">
        <f>SUM(V55:V57)</f>
        <v>5</v>
      </c>
      <c r="W58" s="2"/>
    </row>
    <row r="59" spans="1:22" ht="15.75" thickTop="1">
      <c r="A59" s="2"/>
      <c r="B59" s="33"/>
      <c r="C59" s="2"/>
      <c r="D59" s="2"/>
      <c r="E59" s="2"/>
      <c r="F59" s="2"/>
      <c r="G59" s="2"/>
      <c r="H59" s="2"/>
      <c r="I59" s="21"/>
      <c r="J59" s="2"/>
      <c r="K59" s="2"/>
      <c r="L59" s="33"/>
      <c r="M59" s="2"/>
      <c r="N59" s="2"/>
      <c r="O59" s="2"/>
      <c r="P59" s="2"/>
      <c r="Q59" s="2"/>
      <c r="R59" s="26"/>
      <c r="S59" s="26"/>
      <c r="T59" s="26"/>
      <c r="U59" s="26"/>
      <c r="V59" s="26"/>
    </row>
    <row r="60" spans="2:22" ht="15">
      <c r="B60" s="47" t="s">
        <v>57</v>
      </c>
      <c r="C60" s="2"/>
      <c r="D60" s="2"/>
      <c r="E60" s="2"/>
      <c r="F60" s="2"/>
      <c r="G60" s="2"/>
      <c r="H60" s="2"/>
      <c r="I60" s="21"/>
      <c r="J60" s="2" t="s">
        <v>28</v>
      </c>
      <c r="K60" s="2"/>
      <c r="L60" s="47" t="s">
        <v>57</v>
      </c>
      <c r="M60" s="2"/>
      <c r="N60" s="2"/>
      <c r="O60" s="2"/>
      <c r="P60" s="2"/>
      <c r="Q60" s="2"/>
      <c r="R60" s="26"/>
      <c r="S60" s="26"/>
      <c r="T60" s="26"/>
      <c r="U60" s="26"/>
      <c r="V60" s="26"/>
    </row>
    <row r="61" spans="8:23" ht="15">
      <c r="H61" s="53"/>
      <c r="I61" s="46" t="s">
        <v>35</v>
      </c>
      <c r="J61" s="53"/>
      <c r="K61" s="53"/>
      <c r="M61" s="2"/>
      <c r="N61" s="2"/>
      <c r="O61" s="2"/>
      <c r="P61" s="2"/>
      <c r="Q61" s="2"/>
      <c r="R61" s="26"/>
      <c r="S61" s="26"/>
      <c r="T61" s="26" t="s">
        <v>28</v>
      </c>
      <c r="U61" s="26"/>
      <c r="V61" s="26"/>
      <c r="W61" s="2"/>
    </row>
    <row r="62" spans="2:23" ht="15" customHeight="1">
      <c r="B62" s="32" t="s">
        <v>29</v>
      </c>
      <c r="C62" s="9"/>
      <c r="D62" s="9"/>
      <c r="E62" s="9"/>
      <c r="F62" s="38"/>
      <c r="G62" s="39" t="s">
        <v>42</v>
      </c>
      <c r="H62" s="86" t="s">
        <v>53</v>
      </c>
      <c r="I62" s="75" t="s">
        <v>72</v>
      </c>
      <c r="J62" s="94" t="s">
        <v>54</v>
      </c>
      <c r="K62" s="50"/>
      <c r="L62" s="32" t="s">
        <v>29</v>
      </c>
      <c r="M62" s="9"/>
      <c r="N62" s="9"/>
      <c r="O62" s="9"/>
      <c r="P62" s="9"/>
      <c r="Q62" s="39" t="s">
        <v>42</v>
      </c>
      <c r="R62" s="86" t="s">
        <v>71</v>
      </c>
      <c r="S62" s="75" t="s">
        <v>32</v>
      </c>
      <c r="T62" s="70" t="s">
        <v>88</v>
      </c>
      <c r="U62" s="70" t="s">
        <v>78</v>
      </c>
      <c r="V62" s="75" t="s">
        <v>80</v>
      </c>
      <c r="W62" s="2"/>
    </row>
    <row r="63" spans="2:23" ht="15" customHeight="1">
      <c r="B63" s="31"/>
      <c r="C63" s="2"/>
      <c r="D63" s="2"/>
      <c r="E63" s="2"/>
      <c r="F63" s="2"/>
      <c r="G63" s="2"/>
      <c r="H63" s="87"/>
      <c r="I63" s="76"/>
      <c r="J63" s="95"/>
      <c r="K63" s="50"/>
      <c r="L63" s="31"/>
      <c r="M63" s="2"/>
      <c r="N63" s="2"/>
      <c r="O63" s="2"/>
      <c r="P63" s="2"/>
      <c r="Q63" s="2"/>
      <c r="R63" s="87"/>
      <c r="S63" s="76"/>
      <c r="T63" s="71"/>
      <c r="U63" s="71"/>
      <c r="V63" s="76"/>
      <c r="W63" s="10"/>
    </row>
    <row r="64" spans="2:23" ht="15">
      <c r="B64" s="31"/>
      <c r="C64" s="2"/>
      <c r="D64" s="2"/>
      <c r="E64" s="2"/>
      <c r="F64" s="2"/>
      <c r="G64" s="2"/>
      <c r="H64" s="88"/>
      <c r="I64" s="77"/>
      <c r="J64" s="96"/>
      <c r="K64" s="50"/>
      <c r="L64" s="31"/>
      <c r="M64" s="2"/>
      <c r="N64" s="2"/>
      <c r="O64" s="2"/>
      <c r="P64" s="2"/>
      <c r="Q64" s="2"/>
      <c r="R64" s="88"/>
      <c r="S64" s="77"/>
      <c r="T64" s="72"/>
      <c r="U64" s="72"/>
      <c r="V64" s="77"/>
      <c r="W64" s="10"/>
    </row>
    <row r="65" spans="2:23" ht="15">
      <c r="B65" s="10" t="s">
        <v>23</v>
      </c>
      <c r="C65" s="2"/>
      <c r="D65" s="2"/>
      <c r="E65" s="2"/>
      <c r="F65" s="2"/>
      <c r="G65" s="2"/>
      <c r="H65" s="16">
        <v>65</v>
      </c>
      <c r="I65" s="16">
        <f>H65</f>
        <v>65</v>
      </c>
      <c r="J65" s="1">
        <f>H65-I65</f>
        <v>0</v>
      </c>
      <c r="K65" s="44"/>
      <c r="L65" s="10" t="s">
        <v>23</v>
      </c>
      <c r="M65" s="2"/>
      <c r="N65" s="2"/>
      <c r="O65" s="2"/>
      <c r="P65" s="2"/>
      <c r="Q65" s="2"/>
      <c r="R65" s="16">
        <v>42</v>
      </c>
      <c r="S65" s="44">
        <f>ROUND(R65*70%,2)</f>
        <v>29.4</v>
      </c>
      <c r="T65" s="44">
        <v>0</v>
      </c>
      <c r="U65" s="44">
        <f>R65-S65-T65</f>
        <v>12.600000000000001</v>
      </c>
      <c r="V65" s="16">
        <f>ROUND(U65*1%,2)</f>
        <v>0.13</v>
      </c>
      <c r="W65" s="10"/>
    </row>
    <row r="66" spans="2:23" ht="15">
      <c r="B66" s="10" t="s">
        <v>24</v>
      </c>
      <c r="C66" s="2"/>
      <c r="D66" s="2"/>
      <c r="E66" s="2"/>
      <c r="F66" s="2"/>
      <c r="G66" s="2"/>
      <c r="H66" s="16">
        <v>45</v>
      </c>
      <c r="I66" s="16">
        <v>0</v>
      </c>
      <c r="J66" s="1">
        <f>H66-I66</f>
        <v>45</v>
      </c>
      <c r="K66" s="44"/>
      <c r="L66" s="10" t="s">
        <v>24</v>
      </c>
      <c r="M66" s="2"/>
      <c r="N66" s="2"/>
      <c r="O66" s="2"/>
      <c r="P66" s="65" t="s">
        <v>86</v>
      </c>
      <c r="Q66" s="2"/>
      <c r="R66" s="67">
        <v>83.33</v>
      </c>
      <c r="S66" s="66">
        <f>ROUND(R66*70%,2)</f>
        <v>58.33</v>
      </c>
      <c r="T66" s="66">
        <f>R66-S66</f>
        <v>25</v>
      </c>
      <c r="U66" s="66">
        <f>R66-S66-T66</f>
        <v>0</v>
      </c>
      <c r="V66" s="67">
        <f>ROUND(U66*1%,2)</f>
        <v>0</v>
      </c>
      <c r="W66" s="10"/>
    </row>
    <row r="67" spans="2:23" ht="15">
      <c r="B67" s="10" t="s">
        <v>95</v>
      </c>
      <c r="C67" s="2"/>
      <c r="D67" s="2"/>
      <c r="E67" s="2"/>
      <c r="F67" s="2"/>
      <c r="G67" s="2"/>
      <c r="H67" s="16">
        <v>35</v>
      </c>
      <c r="I67" s="16">
        <v>0</v>
      </c>
      <c r="J67" s="1">
        <f>H67-I67</f>
        <v>35</v>
      </c>
      <c r="K67" s="44"/>
      <c r="L67" s="10" t="s">
        <v>95</v>
      </c>
      <c r="M67" s="2"/>
      <c r="N67" s="2"/>
      <c r="O67" s="2"/>
      <c r="P67" s="2"/>
      <c r="Q67" s="22"/>
      <c r="R67" s="16">
        <v>20</v>
      </c>
      <c r="S67" s="44">
        <f>ROUND(R67*70%,2)</f>
        <v>14</v>
      </c>
      <c r="T67" s="44">
        <v>0</v>
      </c>
      <c r="U67" s="44">
        <f>R67-S67-T67</f>
        <v>6</v>
      </c>
      <c r="V67" s="16">
        <f>ROUND(U67*1%,2)</f>
        <v>0.06</v>
      </c>
      <c r="W67" s="10"/>
    </row>
    <row r="68" spans="2:23" ht="15.75" thickBot="1">
      <c r="B68" s="41" t="s">
        <v>31</v>
      </c>
      <c r="C68" s="13"/>
      <c r="D68" s="13"/>
      <c r="E68" s="13"/>
      <c r="F68" s="13"/>
      <c r="G68" s="23"/>
      <c r="H68" s="25">
        <f>SUM(H65:H67)</f>
        <v>145</v>
      </c>
      <c r="I68" s="25">
        <f>SUM(I65:I67)</f>
        <v>65</v>
      </c>
      <c r="J68" s="36">
        <f>SUM(J65:J67)</f>
        <v>80</v>
      </c>
      <c r="K68" s="45"/>
      <c r="L68" s="41" t="s">
        <v>49</v>
      </c>
      <c r="M68" s="13"/>
      <c r="N68" s="13"/>
      <c r="O68" s="13"/>
      <c r="P68" s="13"/>
      <c r="Q68" s="23"/>
      <c r="R68" s="25">
        <f>SUM(R65:R67)</f>
        <v>145.32999999999998</v>
      </c>
      <c r="S68" s="25">
        <f>SUM(S65:S67)</f>
        <v>101.72999999999999</v>
      </c>
      <c r="T68" s="36">
        <f>SUM(T65:T67)</f>
        <v>25</v>
      </c>
      <c r="U68" s="36">
        <f>SUM(U65:U67)</f>
        <v>18.6</v>
      </c>
      <c r="V68" s="36">
        <f>SUM(V65:V67)</f>
        <v>0.19</v>
      </c>
      <c r="W68" s="10"/>
    </row>
    <row r="69" spans="1:23" ht="15.75" thickTop="1">
      <c r="A69" s="2"/>
      <c r="B69" s="33"/>
      <c r="C69" s="2"/>
      <c r="D69" s="2"/>
      <c r="E69" s="2"/>
      <c r="F69" s="2"/>
      <c r="G69" s="2"/>
      <c r="H69" s="26"/>
      <c r="I69" s="26"/>
      <c r="J69" s="26"/>
      <c r="K69" s="26"/>
      <c r="M69" s="2"/>
      <c r="N69" s="2"/>
      <c r="O69" s="2"/>
      <c r="P69" s="2"/>
      <c r="Q69" s="2"/>
      <c r="R69" s="26"/>
      <c r="S69" s="26"/>
      <c r="T69" s="26"/>
      <c r="U69" s="26"/>
      <c r="V69" s="26"/>
      <c r="W69" s="2"/>
    </row>
    <row r="70" spans="1:23" ht="15">
      <c r="A70" s="2"/>
      <c r="B70" s="47" t="s">
        <v>60</v>
      </c>
      <c r="C70" s="33" t="s">
        <v>61</v>
      </c>
      <c r="D70" s="2"/>
      <c r="E70" s="2"/>
      <c r="F70" s="2"/>
      <c r="G70" s="2"/>
      <c r="H70" s="2"/>
      <c r="I70" s="21"/>
      <c r="L70" s="47" t="s">
        <v>60</v>
      </c>
      <c r="M70" s="33" t="s">
        <v>84</v>
      </c>
      <c r="N70" s="2"/>
      <c r="O70" s="2"/>
      <c r="P70" s="2"/>
      <c r="Q70" s="2"/>
      <c r="R70" s="26"/>
      <c r="S70" s="26"/>
      <c r="T70" s="26"/>
      <c r="U70" s="26"/>
      <c r="V70" s="26"/>
      <c r="W70" s="2"/>
    </row>
    <row r="71" spans="1:23" ht="15">
      <c r="A71" s="2"/>
      <c r="B71" s="33"/>
      <c r="C71" s="2"/>
      <c r="D71" s="2"/>
      <c r="E71" s="2"/>
      <c r="F71" s="2"/>
      <c r="G71" s="2"/>
      <c r="H71" s="2"/>
      <c r="I71" s="68" t="s">
        <v>93</v>
      </c>
      <c r="L71" s="33"/>
      <c r="M71" s="2"/>
      <c r="N71" s="2"/>
      <c r="O71" s="2"/>
      <c r="P71" s="2"/>
      <c r="Q71" s="2"/>
      <c r="R71" s="13"/>
      <c r="S71" s="42"/>
      <c r="T71" s="21"/>
      <c r="U71" s="21"/>
      <c r="W71" s="2"/>
    </row>
    <row r="72" spans="2:23" ht="15" customHeight="1">
      <c r="B72" s="32" t="s">
        <v>64</v>
      </c>
      <c r="C72" s="9"/>
      <c r="D72" s="9"/>
      <c r="E72" s="9"/>
      <c r="F72" s="9"/>
      <c r="G72" s="39" t="s">
        <v>45</v>
      </c>
      <c r="H72" s="86" t="s">
        <v>65</v>
      </c>
      <c r="I72" s="76" t="s">
        <v>73</v>
      </c>
      <c r="J72" s="94" t="s">
        <v>66</v>
      </c>
      <c r="K72" s="50"/>
      <c r="L72" s="32" t="s">
        <v>63</v>
      </c>
      <c r="M72" s="9"/>
      <c r="N72" s="9"/>
      <c r="O72" s="9"/>
      <c r="P72" s="9"/>
      <c r="Q72" s="39" t="s">
        <v>45</v>
      </c>
      <c r="R72" s="86" t="s">
        <v>40</v>
      </c>
      <c r="S72" s="75" t="s">
        <v>81</v>
      </c>
      <c r="T72" s="70" t="s">
        <v>88</v>
      </c>
      <c r="U72" s="70" t="s">
        <v>78</v>
      </c>
      <c r="V72" s="58" t="s">
        <v>69</v>
      </c>
      <c r="W72" s="10"/>
    </row>
    <row r="73" spans="2:23" ht="15">
      <c r="B73" s="31"/>
      <c r="C73" s="2"/>
      <c r="D73" s="2"/>
      <c r="E73" s="2"/>
      <c r="F73" s="2"/>
      <c r="G73" s="2"/>
      <c r="H73" s="87"/>
      <c r="I73" s="76"/>
      <c r="J73" s="95"/>
      <c r="K73" s="50"/>
      <c r="L73" s="31"/>
      <c r="M73" s="2"/>
      <c r="N73" s="2"/>
      <c r="O73" s="2"/>
      <c r="P73" s="2"/>
      <c r="Q73" s="2"/>
      <c r="R73" s="87"/>
      <c r="S73" s="76"/>
      <c r="T73" s="71"/>
      <c r="U73" s="71"/>
      <c r="V73" s="59"/>
      <c r="W73" s="10"/>
    </row>
    <row r="74" spans="2:23" ht="15">
      <c r="B74" s="31"/>
      <c r="C74" s="2"/>
      <c r="D74" s="2"/>
      <c r="E74" s="2"/>
      <c r="F74" s="2"/>
      <c r="G74" s="2"/>
      <c r="H74" s="88"/>
      <c r="I74" s="77"/>
      <c r="J74" s="96"/>
      <c r="K74" s="50"/>
      <c r="L74" s="31"/>
      <c r="M74" s="2"/>
      <c r="N74" s="2"/>
      <c r="O74" s="2"/>
      <c r="P74" s="2"/>
      <c r="Q74" s="2"/>
      <c r="R74" s="88"/>
      <c r="S74" s="77"/>
      <c r="T74" s="72"/>
      <c r="U74" s="72"/>
      <c r="V74" s="60"/>
      <c r="W74" s="10"/>
    </row>
    <row r="75" spans="2:23" ht="15" customHeight="1">
      <c r="B75" s="10" t="s">
        <v>23</v>
      </c>
      <c r="C75" s="2"/>
      <c r="D75" s="2"/>
      <c r="E75" s="2"/>
      <c r="F75" s="2"/>
      <c r="G75" s="2"/>
      <c r="H75" s="16">
        <f aca="true" t="shared" si="2" ref="H75:I77">H55+H65</f>
        <v>815</v>
      </c>
      <c r="I75" s="16">
        <f t="shared" si="2"/>
        <v>815</v>
      </c>
      <c r="J75" s="1">
        <f>H75-I75</f>
        <v>0</v>
      </c>
      <c r="K75" s="44"/>
      <c r="L75" s="10" t="s">
        <v>23</v>
      </c>
      <c r="M75" s="2"/>
      <c r="N75" s="2"/>
      <c r="O75" s="2"/>
      <c r="P75" s="2"/>
      <c r="Q75" s="2"/>
      <c r="R75" s="16">
        <f aca="true" t="shared" si="3" ref="R75:V77">R55+R65</f>
        <v>542</v>
      </c>
      <c r="S75" s="16">
        <f t="shared" si="3"/>
        <v>29.4</v>
      </c>
      <c r="T75" s="16">
        <f t="shared" si="3"/>
        <v>0</v>
      </c>
      <c r="U75" s="16">
        <f t="shared" si="3"/>
        <v>512.6</v>
      </c>
      <c r="V75" s="16">
        <f t="shared" si="3"/>
        <v>5.13</v>
      </c>
      <c r="W75" s="10"/>
    </row>
    <row r="76" spans="2:23" ht="15">
      <c r="B76" s="10" t="s">
        <v>24</v>
      </c>
      <c r="C76" s="2"/>
      <c r="D76" s="2"/>
      <c r="E76" s="2"/>
      <c r="F76" s="2"/>
      <c r="G76" s="2"/>
      <c r="H76" s="16">
        <f t="shared" si="2"/>
        <v>295</v>
      </c>
      <c r="I76" s="16">
        <f t="shared" si="2"/>
        <v>0</v>
      </c>
      <c r="J76" s="1">
        <f>H76-I76</f>
        <v>295</v>
      </c>
      <c r="K76" s="44"/>
      <c r="L76" s="10" t="s">
        <v>24</v>
      </c>
      <c r="M76" s="2"/>
      <c r="N76" s="2"/>
      <c r="O76" s="2"/>
      <c r="P76" s="65" t="s">
        <v>89</v>
      </c>
      <c r="Q76" s="2"/>
      <c r="R76" s="67">
        <f t="shared" si="3"/>
        <v>208.32999999999998</v>
      </c>
      <c r="S76" s="67">
        <f t="shared" si="3"/>
        <v>58.33</v>
      </c>
      <c r="T76" s="67">
        <f t="shared" si="3"/>
        <v>150</v>
      </c>
      <c r="U76" s="67">
        <f t="shared" si="3"/>
        <v>0</v>
      </c>
      <c r="V76" s="67">
        <f t="shared" si="3"/>
        <v>0</v>
      </c>
      <c r="W76" s="10"/>
    </row>
    <row r="77" spans="2:23" ht="15">
      <c r="B77" s="10" t="s">
        <v>95</v>
      </c>
      <c r="C77" s="2"/>
      <c r="D77" s="2"/>
      <c r="E77" s="2"/>
      <c r="F77" s="2"/>
      <c r="G77" s="2"/>
      <c r="H77" s="16">
        <f t="shared" si="2"/>
        <v>100</v>
      </c>
      <c r="I77" s="16">
        <f t="shared" si="2"/>
        <v>0</v>
      </c>
      <c r="J77" s="1">
        <f>H77-I77</f>
        <v>100</v>
      </c>
      <c r="K77" s="44"/>
      <c r="L77" s="10" t="s">
        <v>95</v>
      </c>
      <c r="M77" s="2"/>
      <c r="N77" s="2"/>
      <c r="O77" s="2"/>
      <c r="P77" s="2"/>
      <c r="Q77" s="2"/>
      <c r="R77" s="16">
        <f t="shared" si="3"/>
        <v>220</v>
      </c>
      <c r="S77" s="16">
        <f t="shared" si="3"/>
        <v>214</v>
      </c>
      <c r="T77" s="16">
        <f t="shared" si="3"/>
        <v>0</v>
      </c>
      <c r="U77" s="16">
        <f t="shared" si="3"/>
        <v>6</v>
      </c>
      <c r="V77" s="16">
        <f t="shared" si="3"/>
        <v>0.06</v>
      </c>
      <c r="W77" s="10"/>
    </row>
    <row r="78" spans="2:23" ht="15.75" thickBot="1">
      <c r="B78" s="41" t="s">
        <v>67</v>
      </c>
      <c r="C78" s="13"/>
      <c r="D78" s="13"/>
      <c r="E78" s="13"/>
      <c r="F78" s="13"/>
      <c r="G78" s="23"/>
      <c r="H78" s="25">
        <f>SUM(H75:H77)</f>
        <v>1210</v>
      </c>
      <c r="I78" s="25">
        <f>SUM(I75:I77)</f>
        <v>815</v>
      </c>
      <c r="J78" s="36">
        <f>SUM(J75:J77)</f>
        <v>395</v>
      </c>
      <c r="K78" s="45"/>
      <c r="L78" s="41" t="s">
        <v>49</v>
      </c>
      <c r="M78" s="13"/>
      <c r="N78" s="13"/>
      <c r="O78" s="13"/>
      <c r="P78" s="13"/>
      <c r="Q78" s="23"/>
      <c r="R78" s="25">
        <f>SUM(R75:R77)</f>
        <v>970.3299999999999</v>
      </c>
      <c r="S78" s="36">
        <f>SUM(S75:S77)</f>
        <v>301.73</v>
      </c>
      <c r="T78" s="36">
        <f>SUM(T75:T77)</f>
        <v>150</v>
      </c>
      <c r="U78" s="36">
        <f>SUM(U75:U77)</f>
        <v>518.6</v>
      </c>
      <c r="V78" s="36">
        <f>SUM(V75:V77)</f>
        <v>5.1899999999999995</v>
      </c>
      <c r="W78" s="10"/>
    </row>
    <row r="79" spans="1:23" ht="15.75" thickTop="1">
      <c r="A79" s="2"/>
      <c r="B79" s="33"/>
      <c r="C79" s="2"/>
      <c r="D79" s="2"/>
      <c r="E79" s="2"/>
      <c r="F79" s="2"/>
      <c r="G79" s="2"/>
      <c r="H79" s="26"/>
      <c r="I79" s="26"/>
      <c r="J79" s="26"/>
      <c r="K79" s="26"/>
      <c r="W79" s="2"/>
    </row>
    <row r="80" spans="1:23" ht="15" customHeight="1">
      <c r="A80" s="35">
        <v>1</v>
      </c>
      <c r="B80" s="110" t="s">
        <v>94</v>
      </c>
      <c r="C80" s="110"/>
      <c r="D80" s="110"/>
      <c r="E80" s="110"/>
      <c r="F80" s="110"/>
      <c r="G80" s="110"/>
      <c r="H80" s="110"/>
      <c r="I80" s="110"/>
      <c r="J80" s="110"/>
      <c r="K80" s="43"/>
      <c r="L80" s="89" t="s">
        <v>96</v>
      </c>
      <c r="M80" s="89"/>
      <c r="N80" s="89"/>
      <c r="O80" s="89"/>
      <c r="P80" s="89"/>
      <c r="Q80" s="89"/>
      <c r="R80" s="89"/>
      <c r="S80" s="89"/>
      <c r="T80" s="89"/>
      <c r="U80" s="89"/>
      <c r="V80" s="89"/>
      <c r="W80" s="2"/>
    </row>
    <row r="81" spans="1:23" ht="15" customHeight="1">
      <c r="A81" s="35"/>
      <c r="B81" s="110"/>
      <c r="C81" s="110"/>
      <c r="D81" s="110"/>
      <c r="E81" s="110"/>
      <c r="F81" s="110"/>
      <c r="G81" s="110"/>
      <c r="H81" s="110"/>
      <c r="I81" s="110"/>
      <c r="J81" s="110"/>
      <c r="K81" s="43"/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  <c r="W81" s="2"/>
    </row>
    <row r="82" spans="1:23" ht="15">
      <c r="A82" s="35">
        <v>2</v>
      </c>
      <c r="B82" s="110" t="s">
        <v>55</v>
      </c>
      <c r="C82" s="110"/>
      <c r="D82" s="110"/>
      <c r="E82" s="110"/>
      <c r="F82" s="110"/>
      <c r="G82" s="110"/>
      <c r="H82" s="110"/>
      <c r="I82" s="110"/>
      <c r="J82" s="110"/>
      <c r="K82" s="43"/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  <c r="W82" s="2"/>
    </row>
    <row r="83" spans="2:22" ht="21.75" customHeight="1">
      <c r="B83" s="110"/>
      <c r="C83" s="110"/>
      <c r="D83" s="110"/>
      <c r="E83" s="110"/>
      <c r="F83" s="110"/>
      <c r="G83" s="110"/>
      <c r="H83" s="110"/>
      <c r="I83" s="110"/>
      <c r="J83" s="110"/>
      <c r="K83" s="43"/>
      <c r="L83" s="111" t="s">
        <v>87</v>
      </c>
      <c r="M83" s="111"/>
      <c r="N83" s="111"/>
      <c r="O83" s="111"/>
      <c r="P83" s="111"/>
      <c r="Q83" s="111"/>
      <c r="R83" s="111"/>
      <c r="S83" s="111"/>
      <c r="T83" s="111"/>
      <c r="U83" s="111"/>
      <c r="V83" s="111"/>
    </row>
    <row r="84" spans="2:22" ht="15" customHeight="1">
      <c r="B84" s="34"/>
      <c r="C84" s="34"/>
      <c r="D84" s="34"/>
      <c r="E84" s="34"/>
      <c r="F84" s="34"/>
      <c r="G84" s="34"/>
      <c r="H84" s="34"/>
      <c r="I84" s="34"/>
      <c r="J84" s="34"/>
      <c r="K84" s="26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</row>
    <row r="85" spans="2:22" ht="15">
      <c r="B85" s="54"/>
      <c r="C85" s="54"/>
      <c r="D85" s="54"/>
      <c r="E85" s="54"/>
      <c r="F85" s="54"/>
      <c r="G85" s="54"/>
      <c r="H85" s="54"/>
      <c r="I85" s="54"/>
      <c r="J85" s="54"/>
      <c r="K85" s="63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</row>
    <row r="86" spans="2:12" ht="15">
      <c r="B86" s="33"/>
      <c r="C86" s="2"/>
      <c r="D86" s="2"/>
      <c r="E86" s="2"/>
      <c r="F86" s="2"/>
      <c r="G86" s="2"/>
      <c r="H86" s="51"/>
      <c r="I86" s="64"/>
      <c r="J86" s="51"/>
      <c r="K86" s="51"/>
      <c r="L86" s="43"/>
    </row>
    <row r="87" spans="2:12" ht="15">
      <c r="B87" s="2"/>
      <c r="C87" s="2"/>
      <c r="D87" s="2"/>
      <c r="E87" s="2"/>
      <c r="F87" s="2"/>
      <c r="G87" s="2"/>
      <c r="H87" s="21"/>
      <c r="I87" s="21"/>
      <c r="J87" s="21"/>
      <c r="K87" s="21"/>
      <c r="L87" s="43"/>
    </row>
    <row r="88" spans="2:12" ht="15">
      <c r="B88" s="2"/>
      <c r="C88" s="2"/>
      <c r="D88" s="2"/>
      <c r="E88" s="2"/>
      <c r="F88" s="2"/>
      <c r="G88" s="2"/>
      <c r="H88" s="21"/>
      <c r="I88" s="21"/>
      <c r="J88" s="21"/>
      <c r="K88" s="21"/>
      <c r="L88" s="43"/>
    </row>
    <row r="89" spans="2:12" ht="15">
      <c r="B89" s="2"/>
      <c r="C89" s="2"/>
      <c r="D89" s="2"/>
      <c r="E89" s="2"/>
      <c r="F89" s="2"/>
      <c r="G89" s="2"/>
      <c r="H89" s="21"/>
      <c r="I89" s="21"/>
      <c r="J89" s="21"/>
      <c r="K89" s="21"/>
      <c r="L89" s="43"/>
    </row>
    <row r="90" spans="2:12" ht="15">
      <c r="B90" s="33"/>
      <c r="C90" s="2"/>
      <c r="D90" s="2"/>
      <c r="E90" s="2"/>
      <c r="F90" s="2"/>
      <c r="G90" s="2"/>
      <c r="H90" s="26"/>
      <c r="I90" s="26"/>
      <c r="J90" s="26"/>
      <c r="K90" s="26"/>
      <c r="L90" s="43"/>
    </row>
    <row r="91" spans="2:12" ht="15">
      <c r="B91" s="33"/>
      <c r="C91" s="2"/>
      <c r="D91" s="2"/>
      <c r="E91" s="2"/>
      <c r="F91" s="2"/>
      <c r="G91" s="2"/>
      <c r="H91" s="26"/>
      <c r="I91" s="26"/>
      <c r="J91" s="26"/>
      <c r="K91" s="26"/>
      <c r="L91" s="43"/>
    </row>
    <row r="92" spans="2:12" ht="15">
      <c r="B92" s="33"/>
      <c r="C92" s="2"/>
      <c r="D92" s="2"/>
      <c r="E92" s="2"/>
      <c r="F92" s="2"/>
      <c r="G92" s="2"/>
      <c r="H92" s="26"/>
      <c r="I92" s="26"/>
      <c r="J92" s="26"/>
      <c r="K92" s="26"/>
      <c r="L92" s="43"/>
    </row>
    <row r="93" spans="2:12" ht="15">
      <c r="B93" s="57"/>
      <c r="C93" s="57"/>
      <c r="D93" s="57"/>
      <c r="E93" s="57"/>
      <c r="F93" s="57"/>
      <c r="G93" s="57"/>
      <c r="H93" s="57"/>
      <c r="I93" s="57"/>
      <c r="J93" s="57"/>
      <c r="K93" s="26"/>
      <c r="L93" s="43"/>
    </row>
    <row r="94" spans="2:12" ht="15">
      <c r="B94" s="57"/>
      <c r="C94" s="57"/>
      <c r="D94" s="57"/>
      <c r="E94" s="57"/>
      <c r="F94" s="57"/>
      <c r="G94" s="57"/>
      <c r="H94" s="57"/>
      <c r="I94" s="57"/>
      <c r="J94" s="57"/>
      <c r="K94" s="26"/>
      <c r="L94" s="43"/>
    </row>
    <row r="95" spans="2:12" ht="15">
      <c r="B95" s="34"/>
      <c r="C95" s="34"/>
      <c r="D95" s="34"/>
      <c r="E95" s="34"/>
      <c r="F95" s="34"/>
      <c r="G95" s="34"/>
      <c r="H95" s="34"/>
      <c r="I95" s="34"/>
      <c r="J95" s="34"/>
      <c r="K95" s="26"/>
      <c r="L95" s="43"/>
    </row>
    <row r="96" spans="2:12" ht="15">
      <c r="B96" s="34"/>
      <c r="C96" s="34"/>
      <c r="D96" s="34"/>
      <c r="E96" s="34"/>
      <c r="F96" s="34"/>
      <c r="G96" s="34"/>
      <c r="H96" s="34"/>
      <c r="I96" s="34"/>
      <c r="J96" s="34"/>
      <c r="K96" s="26"/>
      <c r="L96" s="43"/>
    </row>
    <row r="97" spans="2:12" ht="15">
      <c r="B97" s="34"/>
      <c r="C97" s="34"/>
      <c r="D97" s="34"/>
      <c r="E97" s="34"/>
      <c r="F97" s="34"/>
      <c r="G97" s="34"/>
      <c r="H97" s="34"/>
      <c r="I97" s="34"/>
      <c r="J97" s="34"/>
      <c r="K97" s="26"/>
      <c r="L97" s="43"/>
    </row>
    <row r="98" spans="2:12" ht="15">
      <c r="B98" s="34"/>
      <c r="C98" s="34"/>
      <c r="D98" s="34"/>
      <c r="E98" s="34"/>
      <c r="F98" s="34"/>
      <c r="G98" s="34"/>
      <c r="H98" s="34"/>
      <c r="I98" s="34"/>
      <c r="J98" s="34"/>
      <c r="K98" s="26"/>
      <c r="L98" s="43"/>
    </row>
    <row r="99" spans="2:12" ht="15">
      <c r="B99" s="34"/>
      <c r="C99" s="34"/>
      <c r="D99" s="34"/>
      <c r="E99" s="34"/>
      <c r="F99" s="34"/>
      <c r="G99" s="34"/>
      <c r="H99" s="34"/>
      <c r="I99" s="34"/>
      <c r="J99" s="34"/>
      <c r="K99" s="26"/>
      <c r="L99" s="43"/>
    </row>
    <row r="100" spans="2:12" ht="15">
      <c r="B100" s="34"/>
      <c r="C100" s="34"/>
      <c r="D100" s="34"/>
      <c r="E100" s="34"/>
      <c r="F100" s="34"/>
      <c r="G100" s="34"/>
      <c r="H100" s="34"/>
      <c r="I100" s="34"/>
      <c r="J100" s="34"/>
      <c r="K100" s="26"/>
      <c r="L100" s="43"/>
    </row>
    <row r="101" spans="2:12" ht="15">
      <c r="B101" s="34"/>
      <c r="C101" s="34"/>
      <c r="D101" s="34"/>
      <c r="E101" s="34"/>
      <c r="F101" s="34"/>
      <c r="G101" s="34"/>
      <c r="H101" s="34"/>
      <c r="I101" s="34"/>
      <c r="J101" s="34"/>
      <c r="K101" s="26"/>
      <c r="L101" s="43"/>
    </row>
    <row r="102" spans="2:12" ht="15">
      <c r="B102" s="34"/>
      <c r="C102" s="34"/>
      <c r="D102" s="34"/>
      <c r="E102" s="34"/>
      <c r="F102" s="34"/>
      <c r="G102" s="34"/>
      <c r="H102" s="34"/>
      <c r="I102" s="34"/>
      <c r="J102" s="34"/>
      <c r="K102" s="26"/>
      <c r="L102" s="43"/>
    </row>
    <row r="103" spans="2:12" ht="15">
      <c r="B103" s="34"/>
      <c r="C103" s="34"/>
      <c r="D103" s="34"/>
      <c r="E103" s="34"/>
      <c r="F103" s="34"/>
      <c r="G103" s="34"/>
      <c r="H103" s="34"/>
      <c r="I103" s="34"/>
      <c r="J103" s="34"/>
      <c r="K103" s="26"/>
      <c r="L103" s="43"/>
    </row>
    <row r="104" spans="2:12" ht="15">
      <c r="B104" s="34"/>
      <c r="C104" s="34"/>
      <c r="D104" s="34"/>
      <c r="E104" s="34"/>
      <c r="F104" s="34"/>
      <c r="G104" s="34"/>
      <c r="H104" s="34"/>
      <c r="I104" s="34"/>
      <c r="J104" s="34"/>
      <c r="K104" s="26"/>
      <c r="L104" s="43"/>
    </row>
    <row r="105" spans="2:12" ht="15">
      <c r="B105" s="34"/>
      <c r="C105" s="34"/>
      <c r="D105" s="34"/>
      <c r="E105" s="34"/>
      <c r="F105" s="34"/>
      <c r="G105" s="34"/>
      <c r="H105" s="34"/>
      <c r="I105" s="34"/>
      <c r="J105" s="34"/>
      <c r="K105" s="26"/>
      <c r="L105" s="43"/>
    </row>
    <row r="106" spans="2:12" ht="15">
      <c r="B106" s="34"/>
      <c r="C106" s="34"/>
      <c r="D106" s="34"/>
      <c r="E106" s="34"/>
      <c r="F106" s="34"/>
      <c r="G106" s="34"/>
      <c r="H106" s="34"/>
      <c r="I106" s="34"/>
      <c r="J106" s="34"/>
      <c r="K106" s="26"/>
      <c r="L106" s="43"/>
    </row>
    <row r="107" spans="2:12" ht="15">
      <c r="B107" s="34"/>
      <c r="C107" s="34"/>
      <c r="D107" s="34"/>
      <c r="E107" s="34"/>
      <c r="F107" s="34"/>
      <c r="G107" s="34"/>
      <c r="H107" s="34"/>
      <c r="I107" s="34"/>
      <c r="J107" s="34"/>
      <c r="K107" s="26"/>
      <c r="L107" s="43"/>
    </row>
    <row r="108" spans="2:12" ht="15">
      <c r="B108" s="34"/>
      <c r="C108" s="34"/>
      <c r="D108" s="34"/>
      <c r="E108" s="34"/>
      <c r="F108" s="34"/>
      <c r="G108" s="34"/>
      <c r="H108" s="34"/>
      <c r="I108" s="34"/>
      <c r="J108" s="34"/>
      <c r="K108" s="26"/>
      <c r="L108" s="43"/>
    </row>
    <row r="109" spans="2:12" ht="15">
      <c r="B109" s="34"/>
      <c r="C109" s="34"/>
      <c r="D109" s="34"/>
      <c r="E109" s="34"/>
      <c r="F109" s="34"/>
      <c r="G109" s="34"/>
      <c r="H109" s="34"/>
      <c r="I109" s="34"/>
      <c r="J109" s="34"/>
      <c r="K109" s="26"/>
      <c r="L109" s="43"/>
    </row>
    <row r="110" spans="2:12" ht="15">
      <c r="B110" s="34"/>
      <c r="C110" s="34"/>
      <c r="D110" s="34"/>
      <c r="E110" s="34"/>
      <c r="F110" s="34"/>
      <c r="G110" s="34"/>
      <c r="H110" s="34"/>
      <c r="I110" s="34"/>
      <c r="J110" s="34"/>
      <c r="K110" s="26"/>
      <c r="L110" s="43"/>
    </row>
    <row r="111" spans="2:12" ht="15">
      <c r="B111" s="34"/>
      <c r="C111" s="34"/>
      <c r="D111" s="34"/>
      <c r="E111" s="34"/>
      <c r="F111" s="34"/>
      <c r="G111" s="34"/>
      <c r="H111" s="34"/>
      <c r="I111" s="34"/>
      <c r="J111" s="34"/>
      <c r="K111" s="26"/>
      <c r="L111" s="43"/>
    </row>
    <row r="112" spans="2:12" ht="15">
      <c r="B112" s="34"/>
      <c r="C112" s="34"/>
      <c r="D112" s="34"/>
      <c r="E112" s="34"/>
      <c r="F112" s="34"/>
      <c r="G112" s="34"/>
      <c r="H112" s="34"/>
      <c r="I112" s="34"/>
      <c r="J112" s="34"/>
      <c r="K112" s="26"/>
      <c r="L112" s="43"/>
    </row>
    <row r="113" spans="2:12" ht="15">
      <c r="B113" s="34"/>
      <c r="C113" s="34"/>
      <c r="D113" s="34"/>
      <c r="E113" s="34"/>
      <c r="F113" s="34"/>
      <c r="G113" s="34"/>
      <c r="H113" s="34"/>
      <c r="I113" s="34"/>
      <c r="J113" s="34"/>
      <c r="K113" s="26"/>
      <c r="L113" s="43"/>
    </row>
    <row r="114" spans="2:12" ht="15">
      <c r="B114" s="34"/>
      <c r="C114" s="34"/>
      <c r="D114" s="34"/>
      <c r="E114" s="34"/>
      <c r="F114" s="34"/>
      <c r="G114" s="34"/>
      <c r="H114" s="34"/>
      <c r="I114" s="34"/>
      <c r="J114" s="34"/>
      <c r="K114" s="26"/>
      <c r="L114" s="43"/>
    </row>
    <row r="115" spans="2:12" ht="15">
      <c r="B115" s="34"/>
      <c r="C115" s="34"/>
      <c r="D115" s="34"/>
      <c r="E115" s="34"/>
      <c r="F115" s="34"/>
      <c r="G115" s="34"/>
      <c r="H115" s="34"/>
      <c r="I115" s="34"/>
      <c r="J115" s="34"/>
      <c r="K115" s="26"/>
      <c r="L115" s="43"/>
    </row>
    <row r="116" spans="2:12" ht="15">
      <c r="B116" s="33"/>
      <c r="C116" s="2"/>
      <c r="D116" s="2"/>
      <c r="E116" s="2"/>
      <c r="F116" s="2"/>
      <c r="G116" s="2"/>
      <c r="H116" s="26"/>
      <c r="I116" s="26"/>
      <c r="J116" s="26"/>
      <c r="K116" s="26"/>
      <c r="L116" s="43"/>
    </row>
    <row r="117" spans="1:12" ht="15">
      <c r="A117" s="2"/>
      <c r="B117" s="13"/>
      <c r="C117" s="13"/>
      <c r="D117" s="13"/>
      <c r="E117" s="13"/>
      <c r="F117" s="13"/>
      <c r="G117" s="13"/>
      <c r="H117" s="26"/>
      <c r="I117" s="26"/>
      <c r="J117" s="26"/>
      <c r="K117" s="2"/>
      <c r="L117" s="2"/>
    </row>
    <row r="118" spans="1:12" ht="15">
      <c r="A118" s="2"/>
      <c r="B118" s="32" t="s">
        <v>36</v>
      </c>
      <c r="C118" s="9"/>
      <c r="D118" s="9"/>
      <c r="E118" s="93" t="s">
        <v>44</v>
      </c>
      <c r="F118" s="93"/>
      <c r="G118" s="39" t="s">
        <v>45</v>
      </c>
      <c r="H118" s="86" t="s">
        <v>40</v>
      </c>
      <c r="I118" s="75" t="s">
        <v>38</v>
      </c>
      <c r="J118" s="94" t="s">
        <v>33</v>
      </c>
      <c r="K118" s="90" t="s">
        <v>34</v>
      </c>
      <c r="L118" s="78" t="s">
        <v>48</v>
      </c>
    </row>
    <row r="119" spans="2:12" ht="15" customHeight="1">
      <c r="B119" s="31"/>
      <c r="C119" s="2"/>
      <c r="D119" s="2"/>
      <c r="E119" s="2"/>
      <c r="F119" s="2"/>
      <c r="G119" s="2"/>
      <c r="H119" s="87"/>
      <c r="I119" s="76"/>
      <c r="J119" s="95"/>
      <c r="K119" s="91"/>
      <c r="L119" s="79"/>
    </row>
    <row r="120" spans="2:12" ht="15">
      <c r="B120" s="31"/>
      <c r="C120" s="2"/>
      <c r="D120" s="2"/>
      <c r="E120" s="2"/>
      <c r="F120" s="2"/>
      <c r="G120" s="2"/>
      <c r="H120" s="88"/>
      <c r="I120" s="77"/>
      <c r="J120" s="96"/>
      <c r="K120" s="92"/>
      <c r="L120" s="80"/>
    </row>
    <row r="121" spans="2:12" ht="15">
      <c r="B121" s="10" t="s">
        <v>23</v>
      </c>
      <c r="C121" s="2"/>
      <c r="D121" s="2"/>
      <c r="E121" s="2"/>
      <c r="F121" s="2"/>
      <c r="G121" s="2"/>
      <c r="H121" s="16">
        <f aca="true" t="shared" si="4" ref="H121:I123">H65+H75</f>
        <v>880</v>
      </c>
      <c r="I121" s="16">
        <f t="shared" si="4"/>
        <v>880</v>
      </c>
      <c r="J121" s="1">
        <f>H121-I121</f>
        <v>0</v>
      </c>
      <c r="K121" s="16">
        <f>ROUND(J121*1%,2)</f>
        <v>0</v>
      </c>
      <c r="L121" s="24"/>
    </row>
    <row r="122" spans="2:12" ht="15">
      <c r="B122" s="10" t="s">
        <v>24</v>
      </c>
      <c r="C122" s="2"/>
      <c r="D122" s="2"/>
      <c r="E122" s="2"/>
      <c r="F122" s="2"/>
      <c r="G122" s="2"/>
      <c r="H122" s="16">
        <f t="shared" si="4"/>
        <v>340</v>
      </c>
      <c r="I122" s="16">
        <f t="shared" si="4"/>
        <v>0</v>
      </c>
      <c r="J122" s="1">
        <f>H122-I122</f>
        <v>340</v>
      </c>
      <c r="K122" s="16">
        <f>ROUND(J122*1%,2)</f>
        <v>3.4</v>
      </c>
      <c r="L122" s="24"/>
    </row>
    <row r="123" spans="2:12" ht="15">
      <c r="B123" s="10" t="s">
        <v>25</v>
      </c>
      <c r="C123" s="2"/>
      <c r="D123" s="2"/>
      <c r="E123" s="2"/>
      <c r="F123" s="2"/>
      <c r="G123" s="2"/>
      <c r="H123" s="16">
        <f t="shared" si="4"/>
        <v>135</v>
      </c>
      <c r="I123" s="16">
        <f t="shared" si="4"/>
        <v>0</v>
      </c>
      <c r="J123" s="1">
        <f>H123-I123</f>
        <v>135</v>
      </c>
      <c r="K123" s="16">
        <f>ROUND(J123*0%,2)</f>
        <v>0</v>
      </c>
      <c r="L123" s="24"/>
    </row>
    <row r="124" spans="2:12" ht="15.75" thickBot="1">
      <c r="B124" s="31" t="s">
        <v>31</v>
      </c>
      <c r="C124" s="2"/>
      <c r="D124" s="2"/>
      <c r="E124" s="2"/>
      <c r="F124" s="2"/>
      <c r="G124" s="2"/>
      <c r="H124" s="25">
        <f>SUM(H121:H123)</f>
        <v>1355</v>
      </c>
      <c r="I124" s="25">
        <f>SUM(I121:I123)</f>
        <v>880</v>
      </c>
      <c r="J124" s="36">
        <f>SUM(J121:J123)</f>
        <v>475</v>
      </c>
      <c r="K124" s="25">
        <f>SUM(K121:K123)</f>
        <v>3.4</v>
      </c>
      <c r="L124" s="40">
        <f>ROUND(K124/H124%,2)</f>
        <v>0.25</v>
      </c>
    </row>
    <row r="125" spans="2:12" ht="15.75" customHeight="1" thickTop="1">
      <c r="B125" s="41"/>
      <c r="C125" s="13"/>
      <c r="D125" s="13"/>
      <c r="E125" s="13"/>
      <c r="F125" s="13"/>
      <c r="G125" s="13"/>
      <c r="H125" s="13"/>
      <c r="I125" s="42"/>
      <c r="J125" s="13"/>
      <c r="K125" s="13"/>
      <c r="L125" s="13"/>
    </row>
    <row r="126" spans="2:12" ht="15.75" customHeight="1">
      <c r="B126" s="41"/>
      <c r="C126" s="13"/>
      <c r="D126" s="13"/>
      <c r="E126" s="13"/>
      <c r="F126" s="13"/>
      <c r="G126" s="13"/>
      <c r="H126" s="13"/>
      <c r="I126" s="42"/>
      <c r="J126" s="13"/>
      <c r="K126" s="13"/>
      <c r="L126" s="13"/>
    </row>
    <row r="127" spans="8:11" ht="15">
      <c r="H127" s="97" t="s">
        <v>35</v>
      </c>
      <c r="I127" s="97"/>
      <c r="J127" s="97"/>
      <c r="K127" s="97"/>
    </row>
    <row r="128" spans="2:13" ht="15" customHeight="1">
      <c r="B128" s="32" t="s">
        <v>29</v>
      </c>
      <c r="C128" s="9"/>
      <c r="D128" s="9"/>
      <c r="E128" s="9"/>
      <c r="F128" s="38"/>
      <c r="G128" s="39" t="s">
        <v>41</v>
      </c>
      <c r="H128" s="86" t="s">
        <v>30</v>
      </c>
      <c r="I128" s="75" t="s">
        <v>37</v>
      </c>
      <c r="J128" s="94" t="s">
        <v>33</v>
      </c>
      <c r="K128" s="90" t="s">
        <v>34</v>
      </c>
      <c r="L128" s="78" t="s">
        <v>48</v>
      </c>
      <c r="M128" s="2"/>
    </row>
    <row r="129" spans="2:13" ht="15">
      <c r="B129" s="31"/>
      <c r="C129" s="2"/>
      <c r="D129" s="2"/>
      <c r="E129" s="2"/>
      <c r="F129" s="2"/>
      <c r="G129" s="2"/>
      <c r="H129" s="87"/>
      <c r="I129" s="76"/>
      <c r="J129" s="95"/>
      <c r="K129" s="91"/>
      <c r="L129" s="79"/>
      <c r="M129" s="2"/>
    </row>
    <row r="130" spans="2:13" ht="15">
      <c r="B130" s="31"/>
      <c r="C130" s="2"/>
      <c r="D130" s="2"/>
      <c r="E130" s="2"/>
      <c r="F130" s="2"/>
      <c r="G130" s="2"/>
      <c r="H130" s="88"/>
      <c r="I130" s="77"/>
      <c r="J130" s="96"/>
      <c r="K130" s="92"/>
      <c r="L130" s="80"/>
      <c r="M130" s="2"/>
    </row>
    <row r="131" spans="2:13" ht="15">
      <c r="B131" s="10" t="s">
        <v>23</v>
      </c>
      <c r="C131" s="2"/>
      <c r="D131" s="2"/>
      <c r="E131" s="2"/>
      <c r="F131" s="2"/>
      <c r="G131" s="2"/>
      <c r="H131" s="16">
        <v>2000</v>
      </c>
      <c r="I131" s="16">
        <v>0</v>
      </c>
      <c r="J131" s="1">
        <f>H131-I131</f>
        <v>2000</v>
      </c>
      <c r="K131" s="16">
        <f>ROUND(J131*1%,2)</f>
        <v>20</v>
      </c>
      <c r="L131" s="24"/>
      <c r="M131" s="2"/>
    </row>
    <row r="132" spans="2:13" ht="15">
      <c r="B132" s="10" t="s">
        <v>24</v>
      </c>
      <c r="C132" s="2"/>
      <c r="D132" s="2"/>
      <c r="E132" s="2"/>
      <c r="F132" s="2"/>
      <c r="G132" s="2"/>
      <c r="H132" s="16">
        <v>1500</v>
      </c>
      <c r="I132" s="16">
        <v>0</v>
      </c>
      <c r="J132" s="1">
        <f>H132-I132</f>
        <v>1500</v>
      </c>
      <c r="K132" s="16">
        <f>ROUND(J132*1%,2)</f>
        <v>15</v>
      </c>
      <c r="L132" s="24"/>
      <c r="M132" s="2" t="s">
        <v>28</v>
      </c>
    </row>
    <row r="133" spans="2:13" ht="15">
      <c r="B133" s="10" t="s">
        <v>25</v>
      </c>
      <c r="C133" s="2"/>
      <c r="D133" s="2"/>
      <c r="E133" s="2"/>
      <c r="F133" s="2"/>
      <c r="G133" s="2"/>
      <c r="H133" s="30">
        <v>1000</v>
      </c>
      <c r="I133" s="30">
        <v>1000</v>
      </c>
      <c r="J133" s="1">
        <f>H133-I133</f>
        <v>0</v>
      </c>
      <c r="K133" s="16">
        <f>ROUND(J133*0%,2)</f>
        <v>0</v>
      </c>
      <c r="L133" s="24"/>
      <c r="M133" s="2"/>
    </row>
    <row r="134" spans="2:13" ht="15.75" thickBot="1">
      <c r="B134" s="31" t="s">
        <v>31</v>
      </c>
      <c r="C134" s="2"/>
      <c r="D134" s="2"/>
      <c r="E134" s="2"/>
      <c r="F134" s="2"/>
      <c r="G134" s="2"/>
      <c r="H134" s="25">
        <f>SUM(H131:H133)</f>
        <v>4500</v>
      </c>
      <c r="I134" s="25">
        <f>SUM(I131:I133)</f>
        <v>1000</v>
      </c>
      <c r="J134" s="36">
        <f>SUM(J131:J133)</f>
        <v>3500</v>
      </c>
      <c r="K134" s="25">
        <f>SUM(K131:K133)</f>
        <v>35</v>
      </c>
      <c r="L134" s="40">
        <f>ROUND(K134/H134%,2)</f>
        <v>0.78</v>
      </c>
      <c r="M134" s="2"/>
    </row>
    <row r="135" spans="2:13" ht="15.75" thickTop="1">
      <c r="B135" s="31"/>
      <c r="C135" s="2"/>
      <c r="D135" s="2"/>
      <c r="E135" s="2"/>
      <c r="F135" s="2"/>
      <c r="G135" s="2"/>
      <c r="H135" s="2"/>
      <c r="I135" s="16"/>
      <c r="M135" s="2"/>
    </row>
    <row r="136" spans="2:13" ht="15" customHeight="1">
      <c r="B136" s="32" t="s">
        <v>43</v>
      </c>
      <c r="C136" s="9"/>
      <c r="D136" s="9"/>
      <c r="E136" s="9"/>
      <c r="F136" s="9"/>
      <c r="G136" s="39" t="s">
        <v>42</v>
      </c>
      <c r="H136" s="86" t="s">
        <v>46</v>
      </c>
      <c r="I136" s="75" t="s">
        <v>37</v>
      </c>
      <c r="J136" s="86" t="s">
        <v>47</v>
      </c>
      <c r="K136" s="90" t="s">
        <v>34</v>
      </c>
      <c r="L136" s="78" t="s">
        <v>48</v>
      </c>
      <c r="M136" s="2"/>
    </row>
    <row r="137" spans="2:13" ht="15" customHeight="1">
      <c r="B137" s="31"/>
      <c r="C137" s="2"/>
      <c r="D137" s="2"/>
      <c r="E137" s="2"/>
      <c r="F137" s="2"/>
      <c r="G137" s="2"/>
      <c r="H137" s="87"/>
      <c r="I137" s="76"/>
      <c r="J137" s="87"/>
      <c r="K137" s="91"/>
      <c r="L137" s="79"/>
      <c r="M137" s="2"/>
    </row>
    <row r="138" spans="2:13" ht="15" customHeight="1">
      <c r="B138" s="31"/>
      <c r="C138" s="2"/>
      <c r="D138" s="2"/>
      <c r="E138" s="2"/>
      <c r="F138" s="2"/>
      <c r="G138" s="2"/>
      <c r="H138" s="88"/>
      <c r="I138" s="77"/>
      <c r="J138" s="88"/>
      <c r="K138" s="92"/>
      <c r="L138" s="80"/>
      <c r="M138" s="2"/>
    </row>
    <row r="139" spans="2:14" ht="15" customHeight="1">
      <c r="B139" s="10" t="s">
        <v>23</v>
      </c>
      <c r="C139" s="2"/>
      <c r="D139" s="2"/>
      <c r="E139" s="2"/>
      <c r="F139" s="2"/>
      <c r="G139" s="2"/>
      <c r="H139" s="16">
        <v>85</v>
      </c>
      <c r="I139" s="16">
        <f>ROUND(H139*70%,2)</f>
        <v>59.5</v>
      </c>
      <c r="J139" s="1">
        <f>H139-I139</f>
        <v>25.5</v>
      </c>
      <c r="K139" s="16">
        <f>ROUND(J139*1%,2)</f>
        <v>0.26</v>
      </c>
      <c r="L139" s="24"/>
      <c r="M139" s="2"/>
      <c r="N139" t="s">
        <v>28</v>
      </c>
    </row>
    <row r="140" spans="2:13" ht="15" customHeight="1">
      <c r="B140" s="10" t="s">
        <v>24</v>
      </c>
      <c r="C140" s="2"/>
      <c r="D140" s="2"/>
      <c r="E140" s="2"/>
      <c r="F140" s="2"/>
      <c r="G140" s="2"/>
      <c r="H140" s="16">
        <v>55</v>
      </c>
      <c r="I140" s="16">
        <f>ROUND(H140*70%,2)</f>
        <v>38.5</v>
      </c>
      <c r="J140" s="1">
        <f>H140-I140</f>
        <v>16.5</v>
      </c>
      <c r="K140" s="16">
        <f>ROUND(J140*1%,2)</f>
        <v>0.17</v>
      </c>
      <c r="L140" s="24"/>
      <c r="M140" s="2"/>
    </row>
    <row r="141" spans="2:13" ht="15">
      <c r="B141" s="10" t="s">
        <v>25</v>
      </c>
      <c r="C141" s="2"/>
      <c r="D141" s="2"/>
      <c r="E141" s="2"/>
      <c r="F141" s="2"/>
      <c r="G141" s="2"/>
      <c r="H141" s="30">
        <v>35</v>
      </c>
      <c r="I141" s="16">
        <f>ROUND(H141*70%,2)</f>
        <v>24.5</v>
      </c>
      <c r="J141" s="1">
        <f>H141-I141</f>
        <v>10.5</v>
      </c>
      <c r="K141" s="16">
        <f>ROUND(J141*1%,2)</f>
        <v>0.11</v>
      </c>
      <c r="L141" s="24"/>
      <c r="M141" s="2"/>
    </row>
    <row r="142" spans="2:16" ht="15.75" thickBot="1">
      <c r="B142" s="31" t="s">
        <v>49</v>
      </c>
      <c r="C142" s="13"/>
      <c r="D142" s="13"/>
      <c r="E142" s="13"/>
      <c r="F142" s="13"/>
      <c r="G142" s="23"/>
      <c r="H142" s="25">
        <f>SUM(H139:H141)</f>
        <v>175</v>
      </c>
      <c r="I142" s="25">
        <f>SUM(I139:I141)</f>
        <v>122.5</v>
      </c>
      <c r="J142" s="36">
        <f>SUM(J139:J141)</f>
        <v>52.5</v>
      </c>
      <c r="K142" s="25">
        <f>SUM(K139:K141)</f>
        <v>0.54</v>
      </c>
      <c r="L142" s="40">
        <f>ROUND(K142/H142%,2)</f>
        <v>0.31</v>
      </c>
      <c r="M142" s="2"/>
      <c r="P142" t="s">
        <v>22</v>
      </c>
    </row>
    <row r="143" spans="2:13" ht="15.75" thickTop="1">
      <c r="B143" s="12"/>
      <c r="C143" s="13"/>
      <c r="D143" s="13"/>
      <c r="E143" s="13"/>
      <c r="F143" s="13"/>
      <c r="G143" s="13"/>
      <c r="H143" s="26"/>
      <c r="I143" s="26"/>
      <c r="J143" s="26"/>
      <c r="K143" s="2"/>
      <c r="L143" s="2"/>
      <c r="M143" s="2"/>
    </row>
    <row r="144" spans="2:13" ht="15">
      <c r="B144" s="32" t="s">
        <v>36</v>
      </c>
      <c r="C144" s="9"/>
      <c r="D144" s="9"/>
      <c r="E144" s="93" t="s">
        <v>44</v>
      </c>
      <c r="F144" s="93"/>
      <c r="G144" s="39" t="s">
        <v>45</v>
      </c>
      <c r="H144" s="86" t="s">
        <v>40</v>
      </c>
      <c r="I144" s="75" t="s">
        <v>38</v>
      </c>
      <c r="J144" s="94" t="s">
        <v>33</v>
      </c>
      <c r="K144" s="90" t="s">
        <v>34</v>
      </c>
      <c r="L144" s="78" t="s">
        <v>48</v>
      </c>
      <c r="M144" s="2"/>
    </row>
    <row r="145" spans="2:13" ht="15">
      <c r="B145" s="31"/>
      <c r="C145" s="2"/>
      <c r="D145" s="2"/>
      <c r="E145" s="2"/>
      <c r="F145" s="2"/>
      <c r="G145" s="2"/>
      <c r="H145" s="87"/>
      <c r="I145" s="76"/>
      <c r="J145" s="95"/>
      <c r="K145" s="91"/>
      <c r="L145" s="79"/>
      <c r="M145" s="2"/>
    </row>
    <row r="146" spans="2:13" ht="15">
      <c r="B146" s="31"/>
      <c r="C146" s="2"/>
      <c r="D146" s="2"/>
      <c r="E146" s="2"/>
      <c r="F146" s="2"/>
      <c r="G146" s="2"/>
      <c r="H146" s="88"/>
      <c r="I146" s="77"/>
      <c r="J146" s="96"/>
      <c r="K146" s="92"/>
      <c r="L146" s="80"/>
      <c r="M146" s="2"/>
    </row>
    <row r="147" spans="2:13" ht="15">
      <c r="B147" s="10" t="s">
        <v>23</v>
      </c>
      <c r="C147" s="2"/>
      <c r="D147" s="2"/>
      <c r="E147" s="2"/>
      <c r="F147" s="2"/>
      <c r="G147" s="2"/>
      <c r="H147" s="16">
        <f aca="true" t="shared" si="5" ref="H147:I149">H131+H139</f>
        <v>2085</v>
      </c>
      <c r="I147" s="16">
        <f t="shared" si="5"/>
        <v>59.5</v>
      </c>
      <c r="J147" s="1">
        <f>H147-I147</f>
        <v>2025.5</v>
      </c>
      <c r="K147" s="16">
        <f>ROUND(J147*1%,2)</f>
        <v>20.26</v>
      </c>
      <c r="L147" s="24"/>
      <c r="M147" s="2"/>
    </row>
    <row r="148" spans="2:13" ht="15">
      <c r="B148" s="10" t="s">
        <v>24</v>
      </c>
      <c r="C148" s="2"/>
      <c r="D148" s="2"/>
      <c r="E148" s="2"/>
      <c r="F148" s="2"/>
      <c r="G148" s="2"/>
      <c r="H148" s="16">
        <f t="shared" si="5"/>
        <v>1555</v>
      </c>
      <c r="I148" s="16">
        <f t="shared" si="5"/>
        <v>38.5</v>
      </c>
      <c r="J148" s="1">
        <f>H148-I148</f>
        <v>1516.5</v>
      </c>
      <c r="K148" s="16">
        <f>ROUND(J148*1%,2)</f>
        <v>15.17</v>
      </c>
      <c r="L148" s="24"/>
      <c r="M148" s="2"/>
    </row>
    <row r="149" spans="2:13" ht="15">
      <c r="B149" s="10" t="s">
        <v>25</v>
      </c>
      <c r="C149" s="2"/>
      <c r="D149" s="2"/>
      <c r="E149" s="2"/>
      <c r="F149" s="2"/>
      <c r="G149" s="2"/>
      <c r="H149" s="16">
        <f t="shared" si="5"/>
        <v>1035</v>
      </c>
      <c r="I149" s="16">
        <f t="shared" si="5"/>
        <v>1024.5</v>
      </c>
      <c r="J149" s="1">
        <f>H149-I149</f>
        <v>10.5</v>
      </c>
      <c r="K149" s="16">
        <f>ROUND(J149*0%,2)</f>
        <v>0</v>
      </c>
      <c r="L149" s="24"/>
      <c r="M149" s="2"/>
    </row>
    <row r="150" spans="2:13" ht="15.75" thickBot="1">
      <c r="B150" s="31" t="s">
        <v>31</v>
      </c>
      <c r="C150" s="2"/>
      <c r="D150" s="2"/>
      <c r="E150" s="2"/>
      <c r="F150" s="2"/>
      <c r="G150" s="2"/>
      <c r="H150" s="25">
        <f>SUM(H147:H149)</f>
        <v>4675</v>
      </c>
      <c r="I150" s="25">
        <f>SUM(I147:I149)</f>
        <v>1122.5</v>
      </c>
      <c r="J150" s="36">
        <f>SUM(J147:J149)</f>
        <v>3552.5</v>
      </c>
      <c r="K150" s="25">
        <f>SUM(K147:K149)</f>
        <v>35.43</v>
      </c>
      <c r="L150" s="40">
        <f>ROUND(K150/H150%,2)</f>
        <v>0.76</v>
      </c>
      <c r="M150" s="2"/>
    </row>
    <row r="151" spans="2:13" ht="15.75" thickTop="1">
      <c r="B151" s="41"/>
      <c r="C151" s="13"/>
      <c r="D151" s="13"/>
      <c r="E151" s="13"/>
      <c r="F151" s="13"/>
      <c r="G151" s="13"/>
      <c r="H151" s="13"/>
      <c r="I151" s="42"/>
      <c r="J151" s="13"/>
      <c r="K151" s="13"/>
      <c r="L151" s="13"/>
      <c r="M151" s="10"/>
    </row>
    <row r="152" spans="1:13" ht="15">
      <c r="A152" s="2"/>
      <c r="B152" s="2"/>
      <c r="C152" s="2"/>
      <c r="D152" s="2"/>
      <c r="E152" s="2"/>
      <c r="F152" s="2"/>
      <c r="G152" s="2"/>
      <c r="H152" s="26"/>
      <c r="I152" s="26"/>
      <c r="J152" s="26"/>
      <c r="M152" s="2"/>
    </row>
    <row r="153" spans="5:13" ht="15">
      <c r="E153" s="2"/>
      <c r="F153" s="2"/>
      <c r="G153" s="2"/>
      <c r="H153" s="2"/>
      <c r="I153" s="2"/>
      <c r="J153" s="2"/>
      <c r="K153" s="2"/>
      <c r="L153" s="2"/>
      <c r="M153" s="2"/>
    </row>
    <row r="154" spans="2:13" ht="15">
      <c r="B154" s="28" t="s">
        <v>19</v>
      </c>
      <c r="C154" s="81" t="s">
        <v>50</v>
      </c>
      <c r="D154" s="81"/>
      <c r="E154" s="81"/>
      <c r="F154" s="81"/>
      <c r="G154" s="81"/>
      <c r="H154" s="81"/>
      <c r="I154" s="81"/>
      <c r="J154" s="81"/>
      <c r="K154" s="81"/>
      <c r="L154" s="81"/>
      <c r="M154" s="2"/>
    </row>
    <row r="155" spans="2:13" ht="15">
      <c r="B155" s="27"/>
      <c r="C155" s="81"/>
      <c r="D155" s="81"/>
      <c r="E155" s="81"/>
      <c r="F155" s="81"/>
      <c r="G155" s="81"/>
      <c r="H155" s="81"/>
      <c r="I155" s="81"/>
      <c r="J155" s="81"/>
      <c r="K155" s="81"/>
      <c r="L155" s="81"/>
      <c r="M155" s="2"/>
    </row>
    <row r="156" spans="8:13" ht="15">
      <c r="H156" s="97" t="s">
        <v>35</v>
      </c>
      <c r="I156" s="97"/>
      <c r="J156" s="97"/>
      <c r="K156" s="97"/>
      <c r="M156" s="2"/>
    </row>
    <row r="157" spans="2:13" ht="15">
      <c r="B157" s="32" t="s">
        <v>29</v>
      </c>
      <c r="C157" s="9"/>
      <c r="D157" s="9"/>
      <c r="E157" s="9"/>
      <c r="F157" s="38"/>
      <c r="G157" s="39" t="s">
        <v>41</v>
      </c>
      <c r="H157" s="86" t="s">
        <v>30</v>
      </c>
      <c r="I157" s="75" t="s">
        <v>51</v>
      </c>
      <c r="J157" s="94" t="s">
        <v>33</v>
      </c>
      <c r="K157" s="90" t="s">
        <v>34</v>
      </c>
      <c r="L157" s="78" t="s">
        <v>48</v>
      </c>
      <c r="M157" s="2"/>
    </row>
    <row r="158" spans="2:13" ht="15">
      <c r="B158" s="31"/>
      <c r="C158" s="2"/>
      <c r="D158" s="2"/>
      <c r="E158" s="2"/>
      <c r="F158" s="2"/>
      <c r="G158" s="2"/>
      <c r="H158" s="87"/>
      <c r="I158" s="76"/>
      <c r="J158" s="95"/>
      <c r="K158" s="91"/>
      <c r="L158" s="79"/>
      <c r="M158" s="2"/>
    </row>
    <row r="159" spans="2:13" ht="15">
      <c r="B159" s="31"/>
      <c r="C159" s="2"/>
      <c r="D159" s="2"/>
      <c r="E159" s="2"/>
      <c r="F159" s="2"/>
      <c r="G159" s="2"/>
      <c r="H159" s="88"/>
      <c r="I159" s="77"/>
      <c r="J159" s="96"/>
      <c r="K159" s="92"/>
      <c r="L159" s="80"/>
      <c r="M159" s="2"/>
    </row>
    <row r="160" spans="2:13" ht="15">
      <c r="B160" s="10" t="s">
        <v>23</v>
      </c>
      <c r="C160" s="2"/>
      <c r="D160" s="2"/>
      <c r="E160" s="2"/>
      <c r="F160" s="2"/>
      <c r="G160" s="2"/>
      <c r="H160" s="16">
        <v>2000</v>
      </c>
      <c r="I160" s="16">
        <v>0</v>
      </c>
      <c r="J160" s="1">
        <f>H160-I160</f>
        <v>2000</v>
      </c>
      <c r="K160" s="16">
        <f>ROUND(J160*1%,2)</f>
        <v>20</v>
      </c>
      <c r="L160" s="24"/>
      <c r="M160" s="2"/>
    </row>
    <row r="161" spans="2:13" ht="15">
      <c r="B161" s="10" t="s">
        <v>24</v>
      </c>
      <c r="C161" s="2"/>
      <c r="D161" s="2"/>
      <c r="E161" s="2"/>
      <c r="F161" s="2"/>
      <c r="G161" s="2"/>
      <c r="H161" s="16">
        <v>1500</v>
      </c>
      <c r="I161" s="16">
        <v>150</v>
      </c>
      <c r="J161" s="1">
        <f>H161-I161</f>
        <v>1350</v>
      </c>
      <c r="K161" s="16">
        <f>ROUND(J161*1%,2)</f>
        <v>13.5</v>
      </c>
      <c r="L161" s="24"/>
      <c r="M161" s="2"/>
    </row>
    <row r="162" spans="2:13" ht="15">
      <c r="B162" s="10" t="s">
        <v>25</v>
      </c>
      <c r="C162" s="2"/>
      <c r="D162" s="2"/>
      <c r="E162" s="2"/>
      <c r="F162" s="2"/>
      <c r="G162" s="2"/>
      <c r="H162" s="30">
        <v>1000</v>
      </c>
      <c r="I162" s="30">
        <v>1000</v>
      </c>
      <c r="J162" s="1">
        <f>H162-I162</f>
        <v>0</v>
      </c>
      <c r="K162" s="16">
        <f>ROUND(J162*0%,2)</f>
        <v>0</v>
      </c>
      <c r="L162" s="24"/>
      <c r="M162" s="2"/>
    </row>
    <row r="163" spans="2:13" ht="15.75" thickBot="1">
      <c r="B163" s="31" t="s">
        <v>31</v>
      </c>
      <c r="C163" s="2"/>
      <c r="D163" s="2"/>
      <c r="E163" s="2"/>
      <c r="F163" s="2"/>
      <c r="G163" s="2"/>
      <c r="H163" s="25">
        <f>SUM(H160:H162)</f>
        <v>4500</v>
      </c>
      <c r="I163" s="25">
        <f>SUM(I160:I162)</f>
        <v>1150</v>
      </c>
      <c r="J163" s="36">
        <f>SUM(J160:J162)</f>
        <v>3350</v>
      </c>
      <c r="K163" s="25">
        <f>SUM(K160:K162)</f>
        <v>33.5</v>
      </c>
      <c r="L163" s="40">
        <f>ROUND(K163/H163%,2)</f>
        <v>0.74</v>
      </c>
      <c r="M163" s="2"/>
    </row>
    <row r="164" spans="2:13" ht="15.75" thickTop="1">
      <c r="B164" s="31"/>
      <c r="C164" s="2"/>
      <c r="D164" s="2"/>
      <c r="E164" s="2"/>
      <c r="F164" s="2"/>
      <c r="G164" s="2"/>
      <c r="H164" s="2"/>
      <c r="I164" s="16"/>
      <c r="M164" s="2"/>
    </row>
    <row r="165" spans="2:13" ht="15">
      <c r="B165" s="32" t="s">
        <v>43</v>
      </c>
      <c r="C165" s="9"/>
      <c r="D165" s="9"/>
      <c r="E165" s="9"/>
      <c r="F165" s="9"/>
      <c r="G165" s="39" t="s">
        <v>42</v>
      </c>
      <c r="H165" s="86" t="s">
        <v>46</v>
      </c>
      <c r="I165" s="75" t="s">
        <v>51</v>
      </c>
      <c r="J165" s="86" t="s">
        <v>47</v>
      </c>
      <c r="K165" s="90" t="s">
        <v>34</v>
      </c>
      <c r="L165" s="78" t="s">
        <v>48</v>
      </c>
      <c r="M165" s="2"/>
    </row>
    <row r="166" spans="2:13" ht="15">
      <c r="B166" s="31"/>
      <c r="C166" s="2"/>
      <c r="D166" s="2"/>
      <c r="E166" s="2"/>
      <c r="F166" s="2"/>
      <c r="G166" s="2"/>
      <c r="H166" s="87"/>
      <c r="I166" s="76"/>
      <c r="J166" s="87"/>
      <c r="K166" s="91"/>
      <c r="L166" s="79"/>
      <c r="M166" s="2"/>
    </row>
    <row r="167" spans="2:13" ht="15">
      <c r="B167" s="31"/>
      <c r="C167" s="2"/>
      <c r="D167" s="2"/>
      <c r="E167" s="2"/>
      <c r="F167" s="2"/>
      <c r="G167" s="2"/>
      <c r="H167" s="88"/>
      <c r="I167" s="77"/>
      <c r="J167" s="88"/>
      <c r="K167" s="92"/>
      <c r="L167" s="80"/>
      <c r="M167" s="2"/>
    </row>
    <row r="168" spans="2:13" ht="15">
      <c r="B168" s="10" t="s">
        <v>23</v>
      </c>
      <c r="C168" s="2"/>
      <c r="D168" s="2"/>
      <c r="E168" s="2"/>
      <c r="F168" s="2"/>
      <c r="G168" s="2"/>
      <c r="H168" s="16">
        <v>85</v>
      </c>
      <c r="I168" s="16">
        <f>ROUND(H168*70%,2)</f>
        <v>59.5</v>
      </c>
      <c r="J168" s="1">
        <f>H168-I168</f>
        <v>25.5</v>
      </c>
      <c r="K168" s="16">
        <f>ROUND(J168*1%,2)</f>
        <v>0.26</v>
      </c>
      <c r="L168" s="24"/>
      <c r="M168" s="2"/>
    </row>
    <row r="169" spans="2:13" ht="15">
      <c r="B169" s="10" t="s">
        <v>24</v>
      </c>
      <c r="C169" s="2"/>
      <c r="D169" s="2"/>
      <c r="E169" s="2"/>
      <c r="F169" s="2"/>
      <c r="G169" s="2"/>
      <c r="H169" s="16">
        <v>55</v>
      </c>
      <c r="I169" s="16">
        <f>ROUND(H169*70%,2)</f>
        <v>38.5</v>
      </c>
      <c r="J169" s="1">
        <f>H169-I169</f>
        <v>16.5</v>
      </c>
      <c r="K169" s="16">
        <f>ROUND(J169*1%,2)</f>
        <v>0.17</v>
      </c>
      <c r="L169" s="24"/>
      <c r="M169" s="2"/>
    </row>
    <row r="170" spans="2:13" ht="15">
      <c r="B170" s="10" t="s">
        <v>25</v>
      </c>
      <c r="C170" s="2"/>
      <c r="D170" s="2"/>
      <c r="E170" s="2"/>
      <c r="F170" s="2"/>
      <c r="G170" s="2"/>
      <c r="H170" s="30">
        <v>35</v>
      </c>
      <c r="I170" s="16">
        <f>ROUND(H170*70%,2)</f>
        <v>24.5</v>
      </c>
      <c r="J170" s="1">
        <f>H170-I170</f>
        <v>10.5</v>
      </c>
      <c r="K170" s="16">
        <f>ROUND(J170*1%,2)</f>
        <v>0.11</v>
      </c>
      <c r="L170" s="24"/>
      <c r="M170" s="2"/>
    </row>
    <row r="171" spans="2:13" ht="15.75" thickBot="1">
      <c r="B171" s="31" t="s">
        <v>49</v>
      </c>
      <c r="C171" s="13"/>
      <c r="D171" s="13"/>
      <c r="E171" s="13"/>
      <c r="F171" s="13"/>
      <c r="G171" s="23"/>
      <c r="H171" s="25">
        <f>SUM(H168:H170)</f>
        <v>175</v>
      </c>
      <c r="I171" s="25">
        <f>SUM(I168:I170)</f>
        <v>122.5</v>
      </c>
      <c r="J171" s="36">
        <f>SUM(J168:J170)</f>
        <v>52.5</v>
      </c>
      <c r="K171" s="25">
        <f>SUM(K168:K170)</f>
        <v>0.54</v>
      </c>
      <c r="L171" s="40">
        <f>ROUND(K171/H171%,2)</f>
        <v>0.31</v>
      </c>
      <c r="M171" s="2"/>
    </row>
    <row r="172" spans="2:13" ht="15.75" thickTop="1">
      <c r="B172" s="12"/>
      <c r="C172" s="13"/>
      <c r="D172" s="13"/>
      <c r="E172" s="13"/>
      <c r="F172" s="13"/>
      <c r="G172" s="13"/>
      <c r="H172" s="26"/>
      <c r="I172" s="26"/>
      <c r="J172" s="26"/>
      <c r="K172" s="2"/>
      <c r="L172" s="2"/>
      <c r="M172" s="2"/>
    </row>
    <row r="173" spans="2:13" ht="15">
      <c r="B173" s="32" t="s">
        <v>36</v>
      </c>
      <c r="C173" s="9"/>
      <c r="D173" s="9"/>
      <c r="E173" s="93" t="s">
        <v>44</v>
      </c>
      <c r="F173" s="93"/>
      <c r="G173" s="39" t="s">
        <v>45</v>
      </c>
      <c r="H173" s="86" t="s">
        <v>40</v>
      </c>
      <c r="I173" s="75" t="s">
        <v>38</v>
      </c>
      <c r="J173" s="94" t="s">
        <v>33</v>
      </c>
      <c r="K173" s="90" t="s">
        <v>34</v>
      </c>
      <c r="L173" s="78" t="s">
        <v>48</v>
      </c>
      <c r="M173" s="2"/>
    </row>
    <row r="174" spans="2:13" ht="15">
      <c r="B174" s="31"/>
      <c r="C174" s="2"/>
      <c r="D174" s="2"/>
      <c r="E174" s="2"/>
      <c r="F174" s="2"/>
      <c r="G174" s="2"/>
      <c r="H174" s="87"/>
      <c r="I174" s="76"/>
      <c r="J174" s="95"/>
      <c r="K174" s="91"/>
      <c r="L174" s="79"/>
      <c r="M174" s="2"/>
    </row>
    <row r="175" spans="2:13" ht="15">
      <c r="B175" s="31"/>
      <c r="C175" s="2"/>
      <c r="D175" s="2"/>
      <c r="E175" s="2"/>
      <c r="F175" s="2"/>
      <c r="G175" s="2"/>
      <c r="H175" s="88"/>
      <c r="I175" s="77"/>
      <c r="J175" s="96"/>
      <c r="K175" s="92"/>
      <c r="L175" s="80"/>
      <c r="M175" s="2"/>
    </row>
    <row r="176" spans="2:13" ht="15">
      <c r="B176" s="10" t="s">
        <v>23</v>
      </c>
      <c r="C176" s="2"/>
      <c r="D176" s="2"/>
      <c r="E176" s="2"/>
      <c r="F176" s="2"/>
      <c r="G176" s="2"/>
      <c r="H176" s="16">
        <f aca="true" t="shared" si="6" ref="H176:I178">H160+H168</f>
        <v>2085</v>
      </c>
      <c r="I176" s="16">
        <f t="shared" si="6"/>
        <v>59.5</v>
      </c>
      <c r="J176" s="1">
        <f>H176-I176</f>
        <v>2025.5</v>
      </c>
      <c r="K176" s="16">
        <f>ROUND(J176*1%,2)</f>
        <v>20.26</v>
      </c>
      <c r="L176" s="24"/>
      <c r="M176" s="2"/>
    </row>
    <row r="177" spans="2:13" ht="15">
      <c r="B177" s="10" t="s">
        <v>24</v>
      </c>
      <c r="C177" s="2"/>
      <c r="D177" s="2"/>
      <c r="E177" s="2"/>
      <c r="F177" s="2"/>
      <c r="G177" s="2"/>
      <c r="H177" s="16">
        <f t="shared" si="6"/>
        <v>1555</v>
      </c>
      <c r="I177" s="16">
        <f t="shared" si="6"/>
        <v>188.5</v>
      </c>
      <c r="J177" s="1">
        <f>H177-I177</f>
        <v>1366.5</v>
      </c>
      <c r="K177" s="16">
        <f>ROUND(J177*1%,2)</f>
        <v>13.67</v>
      </c>
      <c r="L177" s="24"/>
      <c r="M177" s="2"/>
    </row>
    <row r="178" spans="2:13" ht="15">
      <c r="B178" s="10" t="s">
        <v>25</v>
      </c>
      <c r="C178" s="2"/>
      <c r="D178" s="2"/>
      <c r="E178" s="2"/>
      <c r="F178" s="2"/>
      <c r="G178" s="2"/>
      <c r="H178" s="16">
        <f t="shared" si="6"/>
        <v>1035</v>
      </c>
      <c r="I178" s="16">
        <f t="shared" si="6"/>
        <v>1024.5</v>
      </c>
      <c r="J178" s="1">
        <f>H178-I178</f>
        <v>10.5</v>
      </c>
      <c r="K178" s="16">
        <f>ROUND(J178*0%,2)</f>
        <v>0</v>
      </c>
      <c r="L178" s="24"/>
      <c r="M178" s="2"/>
    </row>
    <row r="179" spans="2:13" ht="15.75" thickBot="1">
      <c r="B179" s="31" t="s">
        <v>31</v>
      </c>
      <c r="C179" s="2"/>
      <c r="D179" s="2"/>
      <c r="E179" s="2"/>
      <c r="F179" s="2"/>
      <c r="G179" s="2"/>
      <c r="H179" s="25">
        <f>SUM(H176:H178)</f>
        <v>4675</v>
      </c>
      <c r="I179" s="25">
        <f>SUM(I176:I178)</f>
        <v>1272.5</v>
      </c>
      <c r="J179" s="36">
        <f>SUM(J176:J178)</f>
        <v>3402.5</v>
      </c>
      <c r="K179" s="25">
        <f>SUM(K176:K178)</f>
        <v>33.93</v>
      </c>
      <c r="L179" s="40">
        <f>ROUND(K179/H179%,2)</f>
        <v>0.73</v>
      </c>
      <c r="M179" s="2"/>
    </row>
    <row r="180" spans="2:13" ht="15.75" thickTop="1">
      <c r="B180" s="41"/>
      <c r="C180" s="13"/>
      <c r="D180" s="13"/>
      <c r="E180" s="13"/>
      <c r="F180" s="13"/>
      <c r="G180" s="13"/>
      <c r="H180" s="13"/>
      <c r="I180" s="42"/>
      <c r="J180" s="13"/>
      <c r="K180" s="13"/>
      <c r="L180" s="13"/>
      <c r="M180" s="2"/>
    </row>
    <row r="181" spans="5:13" ht="15">
      <c r="E181" s="2"/>
      <c r="F181" s="2"/>
      <c r="G181" s="2"/>
      <c r="H181" s="2"/>
      <c r="I181" s="2"/>
      <c r="J181" s="2"/>
      <c r="K181" s="2"/>
      <c r="L181" s="2"/>
      <c r="M181" s="2"/>
    </row>
    <row r="182" spans="5:13" ht="15">
      <c r="E182" s="2"/>
      <c r="F182" s="2"/>
      <c r="G182" s="2"/>
      <c r="H182" s="2"/>
      <c r="I182" s="2"/>
      <c r="J182" s="2"/>
      <c r="K182" s="2"/>
      <c r="L182" s="2"/>
      <c r="M182" s="2"/>
    </row>
    <row r="183" spans="2:13" ht="15">
      <c r="B183" s="28" t="s">
        <v>21</v>
      </c>
      <c r="C183" s="28"/>
      <c r="D183" s="81" t="s">
        <v>20</v>
      </c>
      <c r="E183" s="81"/>
      <c r="F183" s="81"/>
      <c r="G183" s="81"/>
      <c r="H183" s="81"/>
      <c r="I183" s="81"/>
      <c r="J183" s="81"/>
      <c r="K183" s="81"/>
      <c r="L183" s="81"/>
      <c r="M183" s="2"/>
    </row>
    <row r="184" spans="2:13" ht="15">
      <c r="B184" s="27"/>
      <c r="C184" s="27"/>
      <c r="D184" s="81"/>
      <c r="E184" s="81"/>
      <c r="F184" s="81"/>
      <c r="G184" s="81"/>
      <c r="H184" s="81"/>
      <c r="I184" s="81"/>
      <c r="J184" s="81"/>
      <c r="K184" s="81"/>
      <c r="L184" s="81"/>
      <c r="M184" s="2"/>
    </row>
    <row r="185" spans="5:13" ht="15">
      <c r="E185" s="2"/>
      <c r="F185" s="2"/>
      <c r="G185" s="2"/>
      <c r="H185" s="2"/>
      <c r="I185" s="2"/>
      <c r="J185" s="2"/>
      <c r="K185" s="2"/>
      <c r="L185" t="s">
        <v>7</v>
      </c>
      <c r="M185" s="2"/>
    </row>
    <row r="186" spans="5:13" ht="15">
      <c r="E186" s="8" t="s">
        <v>8</v>
      </c>
      <c r="F186" s="9"/>
      <c r="G186" s="9"/>
      <c r="H186" s="9"/>
      <c r="I186" s="9"/>
      <c r="J186" s="9"/>
      <c r="K186" s="9"/>
      <c r="L186" s="15">
        <v>13.33</v>
      </c>
      <c r="M186" s="2"/>
    </row>
    <row r="187" spans="5:13" ht="15">
      <c r="E187" s="10" t="s">
        <v>9</v>
      </c>
      <c r="F187" s="2"/>
      <c r="G187" s="2"/>
      <c r="H187" s="2"/>
      <c r="I187" s="2"/>
      <c r="J187" s="2"/>
      <c r="K187" s="2"/>
      <c r="L187" s="16">
        <f>ROUND(L186*70%,2)</f>
        <v>9.33</v>
      </c>
      <c r="M187" s="2"/>
    </row>
    <row r="188" spans="5:13" ht="15.75">
      <c r="E188" s="11" t="s">
        <v>11</v>
      </c>
      <c r="F188" s="2"/>
      <c r="G188" s="2"/>
      <c r="H188" s="2"/>
      <c r="I188" s="2"/>
      <c r="J188" s="2"/>
      <c r="K188" s="2"/>
      <c r="L188" s="82">
        <f>L186-L187</f>
        <v>4</v>
      </c>
      <c r="M188" s="2"/>
    </row>
    <row r="189" spans="5:13" ht="15.75" thickBot="1">
      <c r="E189" s="14" t="s">
        <v>10</v>
      </c>
      <c r="F189" s="2"/>
      <c r="G189" s="2"/>
      <c r="H189" s="2"/>
      <c r="I189" s="2"/>
      <c r="J189" s="2"/>
      <c r="K189" s="2"/>
      <c r="L189" s="83"/>
      <c r="M189" s="2"/>
    </row>
    <row r="190" spans="5:13" ht="15.75" thickTop="1">
      <c r="E190" s="12"/>
      <c r="F190" s="13"/>
      <c r="G190" s="13"/>
      <c r="H190" s="13"/>
      <c r="I190" s="13"/>
      <c r="J190" s="13"/>
      <c r="K190" s="13"/>
      <c r="L190" s="17"/>
      <c r="M190" s="2"/>
    </row>
    <row r="191" spans="5:13" ht="15">
      <c r="E191" s="2"/>
      <c r="F191" s="2"/>
      <c r="G191" s="2"/>
      <c r="H191" s="2"/>
      <c r="I191" s="2"/>
      <c r="J191" s="2"/>
      <c r="K191" s="2"/>
      <c r="L191" s="2"/>
      <c r="M191" s="2"/>
    </row>
    <row r="192" spans="5:13" ht="15">
      <c r="E192" s="2"/>
      <c r="F192" s="2"/>
      <c r="G192" s="2"/>
      <c r="H192" s="2"/>
      <c r="I192" s="20"/>
      <c r="J192" s="20"/>
      <c r="K192" s="2"/>
      <c r="L192" s="2"/>
      <c r="M192" s="2"/>
    </row>
    <row r="193" spans="5:13" ht="15">
      <c r="E193" s="2"/>
      <c r="F193" s="2"/>
      <c r="G193" s="2"/>
      <c r="H193" s="2"/>
      <c r="I193" s="20"/>
      <c r="J193" s="20"/>
      <c r="K193" s="2"/>
      <c r="L193" s="2"/>
      <c r="M193" s="2"/>
    </row>
    <row r="194" spans="8:12" ht="15">
      <c r="H194" s="1"/>
      <c r="I194" s="1"/>
      <c r="J194" s="1"/>
      <c r="K194" s="1"/>
      <c r="L194" s="1"/>
    </row>
    <row r="195" spans="8:12" ht="15">
      <c r="H195" s="1"/>
      <c r="I195" s="1"/>
      <c r="J195" s="1"/>
      <c r="K195" s="1"/>
      <c r="L195" s="1"/>
    </row>
    <row r="196" spans="8:13" ht="15">
      <c r="H196" s="1"/>
      <c r="I196" s="1"/>
      <c r="J196" s="1"/>
      <c r="M196" s="1"/>
    </row>
    <row r="200" spans="8:13" ht="15">
      <c r="H200" s="1"/>
      <c r="I200" s="1"/>
      <c r="J200" s="1"/>
      <c r="K200" s="1"/>
      <c r="L200" s="1"/>
      <c r="M200" s="1"/>
    </row>
    <row r="201" spans="8:12" ht="15">
      <c r="H201" s="1"/>
      <c r="I201" s="1"/>
      <c r="J201" s="1"/>
      <c r="K201" s="1"/>
      <c r="L201" s="1"/>
    </row>
    <row r="202" spans="8:13" ht="15">
      <c r="H202" s="1"/>
      <c r="I202" s="1"/>
      <c r="J202" s="1"/>
      <c r="M202" s="1"/>
    </row>
    <row r="206" spans="8:13" ht="15">
      <c r="H206" s="1"/>
      <c r="I206" s="1"/>
      <c r="J206" s="1"/>
      <c r="K206" s="1"/>
      <c r="L206" s="1"/>
      <c r="M206" s="1"/>
    </row>
    <row r="207" spans="8:12" ht="15">
      <c r="H207" s="1"/>
      <c r="I207" s="1"/>
      <c r="J207" s="1"/>
      <c r="K207" s="1"/>
      <c r="L207" s="1"/>
    </row>
    <row r="208" spans="8:13" ht="15">
      <c r="H208" s="1"/>
      <c r="I208" s="1"/>
      <c r="J208" s="1"/>
      <c r="M208" s="1"/>
    </row>
    <row r="212" spans="8:13" ht="15">
      <c r="H212" s="1"/>
      <c r="I212" s="1"/>
      <c r="J212" s="1"/>
      <c r="K212" s="1"/>
      <c r="L212" s="1"/>
      <c r="M212" s="1"/>
    </row>
    <row r="213" spans="8:12" ht="15">
      <c r="H213" s="1"/>
      <c r="I213" s="1"/>
      <c r="J213" s="1"/>
      <c r="K213" s="1"/>
      <c r="L213" s="1"/>
    </row>
    <row r="214" spans="8:13" ht="15">
      <c r="H214" s="1"/>
      <c r="I214" s="1"/>
      <c r="J214" s="1"/>
      <c r="M214" s="1"/>
    </row>
    <row r="217" spans="8:12" ht="15">
      <c r="H217" s="1"/>
      <c r="I217" s="1"/>
      <c r="J217" s="1"/>
      <c r="K217" s="1"/>
      <c r="L217" s="1"/>
    </row>
    <row r="218" spans="8:12" ht="15">
      <c r="H218" s="1"/>
      <c r="I218" s="1"/>
      <c r="J218" s="1"/>
      <c r="K218" s="1"/>
      <c r="L218" s="1"/>
    </row>
    <row r="219" spans="8:13" ht="15">
      <c r="H219" s="1"/>
      <c r="I219" s="1"/>
      <c r="J219" s="1"/>
      <c r="M219" s="1"/>
    </row>
    <row r="222" spans="8:12" ht="15">
      <c r="H222" s="1"/>
      <c r="I222" s="1"/>
      <c r="J222" s="1"/>
      <c r="K222" s="1"/>
      <c r="L222" s="1"/>
    </row>
    <row r="223" spans="8:15" ht="15">
      <c r="H223" s="1"/>
      <c r="I223" s="1"/>
      <c r="J223" s="1"/>
      <c r="K223" s="1"/>
      <c r="L223" s="1"/>
      <c r="O223" t="e">
        <f>I223/H223</f>
        <v>#DIV/0!</v>
      </c>
    </row>
    <row r="224" spans="8:13" ht="15">
      <c r="H224" s="1"/>
      <c r="I224" s="1"/>
      <c r="J224" s="1"/>
      <c r="M224" s="1"/>
    </row>
    <row r="226" spans="8:12" ht="15">
      <c r="H226" s="1"/>
      <c r="I226" s="1"/>
      <c r="J226" s="1"/>
      <c r="K226" s="1"/>
      <c r="L226" s="1"/>
    </row>
    <row r="227" spans="8:12" ht="15">
      <c r="H227" s="1"/>
      <c r="I227" s="1"/>
      <c r="J227" s="1"/>
      <c r="K227" s="1"/>
      <c r="L227" s="1"/>
    </row>
    <row r="228" spans="8:13" ht="15">
      <c r="H228" s="1"/>
      <c r="I228" s="1"/>
      <c r="J228" s="1"/>
      <c r="M228" s="1"/>
    </row>
    <row r="229" spans="2:13" ht="15"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</row>
    <row r="231" spans="8:13" ht="15">
      <c r="H231" s="1"/>
      <c r="I231" s="1"/>
      <c r="J231" s="1"/>
      <c r="K231" s="1"/>
      <c r="L231" s="1"/>
      <c r="M231" s="1"/>
    </row>
    <row r="232" spans="8:13" ht="15">
      <c r="H232" s="1"/>
      <c r="I232" s="1"/>
      <c r="J232" s="1"/>
      <c r="K232" s="1"/>
      <c r="L232" s="1"/>
      <c r="M232" s="1"/>
    </row>
    <row r="233" spans="8:13" ht="15">
      <c r="H233" s="1"/>
      <c r="I233" s="1"/>
      <c r="J233" s="1"/>
      <c r="M233" s="1"/>
    </row>
    <row r="236" spans="8:12" ht="15">
      <c r="H236" s="1"/>
      <c r="I236" s="1"/>
      <c r="J236" s="1"/>
      <c r="K236" s="1"/>
      <c r="L236" s="1"/>
    </row>
    <row r="237" spans="8:12" ht="15">
      <c r="H237" s="1"/>
      <c r="I237" s="1"/>
      <c r="J237" s="1"/>
      <c r="K237" s="1"/>
      <c r="L237" s="1"/>
    </row>
    <row r="238" spans="8:13" ht="15">
      <c r="H238" s="1"/>
      <c r="I238" s="1"/>
      <c r="J238" s="1"/>
      <c r="M238" s="1"/>
    </row>
    <row r="241" spans="8:12" ht="15">
      <c r="H241" s="1"/>
      <c r="I241" s="1"/>
      <c r="J241" s="1"/>
      <c r="K241" s="1"/>
      <c r="L241" s="1"/>
    </row>
    <row r="242" spans="8:12" ht="15">
      <c r="H242" s="1"/>
      <c r="I242" s="1"/>
      <c r="J242" s="1"/>
      <c r="K242" s="1"/>
      <c r="L242" s="1"/>
    </row>
    <row r="243" spans="8:13" ht="15">
      <c r="H243" s="1"/>
      <c r="I243" s="1"/>
      <c r="J243" s="1"/>
      <c r="M243" s="1"/>
    </row>
    <row r="246" spans="8:12" ht="15">
      <c r="H246" s="1"/>
      <c r="I246" s="1"/>
      <c r="J246" s="1"/>
      <c r="K246" s="1"/>
      <c r="L246" s="1"/>
    </row>
    <row r="247" spans="8:12" ht="15">
      <c r="H247" s="1"/>
      <c r="I247" s="1"/>
      <c r="J247" s="1"/>
      <c r="K247" s="1"/>
      <c r="L247" s="1"/>
    </row>
    <row r="248" spans="8:13" ht="15">
      <c r="H248" s="1"/>
      <c r="I248" s="1"/>
      <c r="J248" s="1"/>
      <c r="M248" s="1"/>
    </row>
    <row r="251" spans="8:12" ht="15">
      <c r="H251" s="1"/>
      <c r="I251" s="1"/>
      <c r="J251" s="1"/>
      <c r="K251" s="1"/>
      <c r="L251" s="1"/>
    </row>
    <row r="252" spans="8:12" ht="15">
      <c r="H252" s="1"/>
      <c r="I252" s="1"/>
      <c r="J252" s="1"/>
      <c r="K252" s="1"/>
      <c r="L252" s="1"/>
    </row>
    <row r="253" spans="8:13" ht="15">
      <c r="H253" s="1"/>
      <c r="I253" s="1"/>
      <c r="J253" s="1"/>
      <c r="M253" s="1"/>
    </row>
  </sheetData>
  <sheetProtection/>
  <mergeCells count="115">
    <mergeCell ref="J16:J18"/>
    <mergeCell ref="U62:U64"/>
    <mergeCell ref="U72:U74"/>
    <mergeCell ref="U16:U18"/>
    <mergeCell ref="U26:U28"/>
    <mergeCell ref="S14:T14"/>
    <mergeCell ref="R16:R18"/>
    <mergeCell ref="S16:S18"/>
    <mergeCell ref="V16:V18"/>
    <mergeCell ref="H26:H28"/>
    <mergeCell ref="I26:I28"/>
    <mergeCell ref="J26:J28"/>
    <mergeCell ref="R26:R28"/>
    <mergeCell ref="S26:S28"/>
    <mergeCell ref="V26:V28"/>
    <mergeCell ref="T16:T18"/>
    <mergeCell ref="V52:V54"/>
    <mergeCell ref="U52:U54"/>
    <mergeCell ref="H36:H38"/>
    <mergeCell ref="I36:I38"/>
    <mergeCell ref="J36:J38"/>
    <mergeCell ref="R36:R38"/>
    <mergeCell ref="S36:S38"/>
    <mergeCell ref="V36:V38"/>
    <mergeCell ref="U36:U38"/>
    <mergeCell ref="H72:H74"/>
    <mergeCell ref="I72:I74"/>
    <mergeCell ref="J72:J74"/>
    <mergeCell ref="L44:V46"/>
    <mergeCell ref="B45:J46"/>
    <mergeCell ref="H52:H54"/>
    <mergeCell ref="I52:I54"/>
    <mergeCell ref="J52:J54"/>
    <mergeCell ref="R52:R54"/>
    <mergeCell ref="S52:S54"/>
    <mergeCell ref="B82:J83"/>
    <mergeCell ref="L83:V85"/>
    <mergeCell ref="K4:K5"/>
    <mergeCell ref="L4:L5"/>
    <mergeCell ref="M4:M5"/>
    <mergeCell ref="C8:C10"/>
    <mergeCell ref="B8:B10"/>
    <mergeCell ref="B80:J81"/>
    <mergeCell ref="H62:H64"/>
    <mergeCell ref="I62:I64"/>
    <mergeCell ref="C2:M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E118:F118"/>
    <mergeCell ref="H118:H120"/>
    <mergeCell ref="I118:I120"/>
    <mergeCell ref="J118:J120"/>
    <mergeCell ref="K118:K120"/>
    <mergeCell ref="L118:L120"/>
    <mergeCell ref="H127:K127"/>
    <mergeCell ref="H128:H130"/>
    <mergeCell ref="I128:I130"/>
    <mergeCell ref="J128:J130"/>
    <mergeCell ref="K128:K130"/>
    <mergeCell ref="L128:L130"/>
    <mergeCell ref="H136:H138"/>
    <mergeCell ref="I136:I138"/>
    <mergeCell ref="J136:J138"/>
    <mergeCell ref="K136:K138"/>
    <mergeCell ref="L136:L138"/>
    <mergeCell ref="E144:F144"/>
    <mergeCell ref="H144:H146"/>
    <mergeCell ref="I144:I146"/>
    <mergeCell ref="J144:J146"/>
    <mergeCell ref="K144:K146"/>
    <mergeCell ref="L144:L146"/>
    <mergeCell ref="C154:L155"/>
    <mergeCell ref="H156:K156"/>
    <mergeCell ref="H157:H159"/>
    <mergeCell ref="I157:I159"/>
    <mergeCell ref="J157:J159"/>
    <mergeCell ref="K157:K159"/>
    <mergeCell ref="L157:L159"/>
    <mergeCell ref="H165:H167"/>
    <mergeCell ref="I165:I167"/>
    <mergeCell ref="J165:J167"/>
    <mergeCell ref="K165:K167"/>
    <mergeCell ref="L165:L167"/>
    <mergeCell ref="E173:F173"/>
    <mergeCell ref="H173:H175"/>
    <mergeCell ref="I173:I175"/>
    <mergeCell ref="J173:J175"/>
    <mergeCell ref="K173:K175"/>
    <mergeCell ref="L173:L175"/>
    <mergeCell ref="D183:L184"/>
    <mergeCell ref="L188:L189"/>
    <mergeCell ref="E14:F14"/>
    <mergeCell ref="H16:H18"/>
    <mergeCell ref="I16:I18"/>
    <mergeCell ref="L80:V82"/>
    <mergeCell ref="R62:R64"/>
    <mergeCell ref="R72:R74"/>
    <mergeCell ref="V62:V64"/>
    <mergeCell ref="T26:T28"/>
    <mergeCell ref="T36:T38"/>
    <mergeCell ref="E50:F50"/>
    <mergeCell ref="T52:T54"/>
    <mergeCell ref="S62:S64"/>
    <mergeCell ref="S72:S74"/>
    <mergeCell ref="T62:T64"/>
    <mergeCell ref="Q50:R50"/>
    <mergeCell ref="T72:T74"/>
    <mergeCell ref="J62:J6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Lalit</dc:creator>
  <cp:keywords/>
  <dc:description/>
  <cp:lastModifiedBy>sony</cp:lastModifiedBy>
  <dcterms:created xsi:type="dcterms:W3CDTF">2012-03-16T18:02:25Z</dcterms:created>
  <dcterms:modified xsi:type="dcterms:W3CDTF">2012-03-24T07:33:22Z</dcterms:modified>
  <cp:category/>
  <cp:version/>
  <cp:contentType/>
  <cp:contentStatus/>
</cp:coreProperties>
</file>